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pivotCache/pivotCacheDefinition9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Records8.xml" ContentType="application/vnd.openxmlformats-officedocument.spreadsheetml.pivotCacheRecord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604" yWindow="216" windowWidth="12996" windowHeight="10008" tabRatio="374"/>
  </bookViews>
  <sheets>
    <sheet name="BNP" sheetId="1" r:id="rId1"/>
    <sheet name="Catégories" sheetId="3" r:id="rId2"/>
    <sheet name="201804" sheetId="7" r:id="rId3"/>
    <sheet name="201805" sheetId="8" r:id="rId4"/>
    <sheet name="201806" sheetId="9" r:id="rId5"/>
    <sheet name="201807" sheetId="10" r:id="rId6"/>
    <sheet name="201808" sheetId="11" r:id="rId7"/>
    <sheet name="201809" sheetId="4" r:id="rId8"/>
    <sheet name="201810" sheetId="12" r:id="rId9"/>
    <sheet name="Budget" sheetId="13" r:id="rId10"/>
  </sheets>
  <definedNames>
    <definedName name="_xlnm._FilterDatabase" localSheetId="0" hidden="1">BNP!$A$3:$G$3</definedName>
    <definedName name="_xlnm._FilterDatabase" localSheetId="9" hidden="1">Budget!$A$6:$C$6</definedName>
    <definedName name="_xlnm.Print_Area" localSheetId="9">Budget!$I$156:$V$245</definedName>
    <definedName name="_xlnm.Print_Area" localSheetId="1">Catégories!$A$3:$B$391</definedName>
  </definedNames>
  <calcPr calcId="125725"/>
  <pivotCaches>
    <pivotCache cacheId="18" r:id="rId11"/>
    <pivotCache cacheId="19" r:id="rId12"/>
    <pivotCache cacheId="20" r:id="rId13"/>
    <pivotCache cacheId="21" r:id="rId14"/>
    <pivotCache cacheId="22" r:id="rId15"/>
    <pivotCache cacheId="23" r:id="rId16"/>
    <pivotCache cacheId="24" r:id="rId17"/>
    <pivotCache cacheId="25" r:id="rId18"/>
    <pivotCache cacheId="26" r:id="rId19"/>
  </pivotCaches>
</workbook>
</file>

<file path=xl/calcChain.xml><?xml version="1.0" encoding="utf-8"?>
<calcChain xmlns="http://schemas.openxmlformats.org/spreadsheetml/2006/main">
  <c r="N243" i="13"/>
  <c r="N245" s="1"/>
  <c r="O223"/>
  <c r="O222"/>
  <c r="O221"/>
  <c r="O220"/>
  <c r="O219"/>
  <c r="O218"/>
  <c r="N223"/>
  <c r="N222"/>
  <c r="N221"/>
  <c r="N220"/>
  <c r="N219"/>
  <c r="N218"/>
  <c r="U190"/>
  <c r="T211"/>
  <c r="T210"/>
  <c r="U205"/>
  <c r="U201"/>
  <c r="U200"/>
  <c r="U171"/>
  <c r="U165"/>
  <c r="T212"/>
  <c r="T209"/>
  <c r="T208"/>
  <c r="T207"/>
  <c r="T206"/>
  <c r="T204"/>
  <c r="T203"/>
  <c r="T202"/>
  <c r="T197"/>
  <c r="T196"/>
  <c r="T195"/>
  <c r="T194"/>
  <c r="T193"/>
  <c r="T192"/>
  <c r="T191"/>
  <c r="T190"/>
  <c r="T189"/>
  <c r="T188"/>
  <c r="T187"/>
  <c r="T186"/>
  <c r="T181"/>
  <c r="T180"/>
  <c r="T179"/>
  <c r="T178"/>
  <c r="T177"/>
  <c r="T176"/>
  <c r="T175"/>
  <c r="T173"/>
  <c r="T170"/>
  <c r="T169"/>
  <c r="T168"/>
  <c r="T167"/>
  <c r="T164"/>
  <c r="T163"/>
  <c r="T162"/>
  <c r="T161"/>
  <c r="T160"/>
  <c r="T159"/>
  <c r="T158"/>
  <c r="S214"/>
  <c r="R214"/>
  <c r="Q214"/>
  <c r="P214"/>
  <c r="O48" i="12"/>
  <c r="O42"/>
  <c r="O39"/>
  <c r="O38"/>
  <c r="O29"/>
  <c r="O26"/>
  <c r="O25"/>
  <c r="L48"/>
  <c r="L47"/>
  <c r="L46"/>
  <c r="L45"/>
  <c r="L44"/>
  <c r="L43"/>
  <c r="L41"/>
  <c r="L40"/>
  <c r="L37"/>
  <c r="L36"/>
  <c r="L35"/>
  <c r="L34"/>
  <c r="L33"/>
  <c r="L32"/>
  <c r="L31"/>
  <c r="L30"/>
  <c r="L28"/>
  <c r="L27"/>
  <c r="L24"/>
  <c r="L23"/>
  <c r="L22"/>
  <c r="N48"/>
  <c r="K48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8"/>
  <c r="F6"/>
  <c r="F7" s="1"/>
  <c r="L29" i="11"/>
  <c r="L26"/>
  <c r="L25"/>
  <c r="L24"/>
  <c r="L23"/>
  <c r="L21"/>
  <c r="L20"/>
  <c r="L19"/>
  <c r="L18"/>
  <c r="L17"/>
  <c r="L15"/>
  <c r="O28"/>
  <c r="O27"/>
  <c r="O22"/>
  <c r="O16"/>
  <c r="K30"/>
  <c r="N30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O63" i="10"/>
  <c r="O58"/>
  <c r="O54"/>
  <c r="O52"/>
  <c r="O41"/>
  <c r="O40"/>
  <c r="O39"/>
  <c r="O30"/>
  <c r="L63"/>
  <c r="N63"/>
  <c r="K63"/>
  <c r="L24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O40" i="9"/>
  <c r="O37"/>
  <c r="O36"/>
  <c r="L39"/>
  <c r="L38"/>
  <c r="L35"/>
  <c r="L27"/>
  <c r="L26"/>
  <c r="L25"/>
  <c r="N43"/>
  <c r="O31" s="1"/>
  <c r="K43"/>
  <c r="L41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O48" i="4"/>
  <c r="L48"/>
  <c r="O38" i="7"/>
  <c r="L38"/>
  <c r="O43" i="8"/>
  <c r="O39"/>
  <c r="O36"/>
  <c r="O34"/>
  <c r="O28"/>
  <c r="O21"/>
  <c r="L43"/>
  <c r="L41"/>
  <c r="L40"/>
  <c r="L38"/>
  <c r="L37"/>
  <c r="L35"/>
  <c r="L33"/>
  <c r="L32"/>
  <c r="L31"/>
  <c r="L30"/>
  <c r="L29"/>
  <c r="L27"/>
  <c r="L26"/>
  <c r="L25"/>
  <c r="L24"/>
  <c r="L23"/>
  <c r="L22"/>
  <c r="L20"/>
  <c r="L19"/>
  <c r="L18"/>
  <c r="L17"/>
  <c r="N43"/>
  <c r="K43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L29" i="7"/>
  <c r="L21"/>
  <c r="L20"/>
  <c r="N38"/>
  <c r="O25" s="1"/>
  <c r="K38"/>
  <c r="L35" s="1"/>
  <c r="F13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6" i="4"/>
  <c r="N48"/>
  <c r="K48"/>
  <c r="L42" s="1"/>
  <c r="F4" i="1"/>
  <c r="P223" i="13" l="1"/>
  <c r="P222"/>
  <c r="P220"/>
  <c r="P219"/>
  <c r="O225"/>
  <c r="P218"/>
  <c r="P221"/>
  <c r="N225"/>
  <c r="U214"/>
  <c r="T214"/>
  <c r="V167" s="1"/>
  <c r="L30" i="11"/>
  <c r="O30"/>
  <c r="L33" i="10"/>
  <c r="L31"/>
  <c r="L25"/>
  <c r="L38"/>
  <c r="L46"/>
  <c r="L54"/>
  <c r="L62"/>
  <c r="L47"/>
  <c r="L55"/>
  <c r="L29"/>
  <c r="L37"/>
  <c r="L45"/>
  <c r="L53"/>
  <c r="L61"/>
  <c r="L28"/>
  <c r="L44"/>
  <c r="L60"/>
  <c r="L27"/>
  <c r="L35"/>
  <c r="L43"/>
  <c r="L51"/>
  <c r="L59"/>
  <c r="L36"/>
  <c r="L26"/>
  <c r="L34"/>
  <c r="L42"/>
  <c r="L50"/>
  <c r="L49"/>
  <c r="L57"/>
  <c r="L32"/>
  <c r="L48"/>
  <c r="L56"/>
  <c r="L24" i="9"/>
  <c r="L34"/>
  <c r="O32"/>
  <c r="L33"/>
  <c r="L30"/>
  <c r="L29"/>
  <c r="L42"/>
  <c r="L28"/>
  <c r="O29" i="4"/>
  <c r="O44"/>
  <c r="O41"/>
  <c r="O46"/>
  <c r="L28" i="7"/>
  <c r="L19"/>
  <c r="L18"/>
  <c r="L34"/>
  <c r="L25"/>
  <c r="O34"/>
  <c r="L27"/>
  <c r="L26"/>
  <c r="L17"/>
  <c r="L33"/>
  <c r="L16"/>
  <c r="L24"/>
  <c r="L32"/>
  <c r="O33"/>
  <c r="L15"/>
  <c r="L23"/>
  <c r="L31"/>
  <c r="L14"/>
  <c r="L22"/>
  <c r="L30"/>
  <c r="L37"/>
  <c r="L36"/>
  <c r="L32" i="4"/>
  <c r="L39"/>
  <c r="L47"/>
  <c r="L25"/>
  <c r="L45"/>
  <c r="L40"/>
  <c r="L31"/>
  <c r="L38"/>
  <c r="L37"/>
  <c r="L28"/>
  <c r="L36"/>
  <c r="L27"/>
  <c r="L43"/>
  <c r="L33"/>
  <c r="L35"/>
  <c r="L26"/>
  <c r="L34"/>
  <c r="F12" i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V168" i="13" l="1"/>
  <c r="V179"/>
  <c r="V159"/>
  <c r="V177"/>
  <c r="V195"/>
  <c r="V208"/>
  <c r="V189"/>
  <c r="V169"/>
  <c r="V191"/>
  <c r="V160"/>
  <c r="V197"/>
  <c r="V180"/>
  <c r="V170"/>
  <c r="V212"/>
  <c r="V207"/>
  <c r="V194"/>
  <c r="V186"/>
  <c r="V173"/>
  <c r="V161"/>
  <c r="V209"/>
  <c r="V196"/>
  <c r="V188"/>
  <c r="V176"/>
  <c r="V163"/>
  <c r="V210"/>
  <c r="V211"/>
  <c r="V203"/>
  <c r="V158"/>
  <c r="V181"/>
  <c r="V192"/>
  <c r="V178"/>
  <c r="V193"/>
  <c r="V162"/>
  <c r="V190"/>
  <c r="V206"/>
  <c r="V175"/>
  <c r="V202"/>
  <c r="V204"/>
  <c r="V187"/>
  <c r="V164"/>
  <c r="F38" i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l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7" i="4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L23" i="9"/>
  <c r="L43" s="1"/>
  <c r="O34"/>
  <c r="O43" s="1"/>
  <c r="O42"/>
</calcChain>
</file>

<file path=xl/comments1.xml><?xml version="1.0" encoding="utf-8"?>
<comments xmlns="http://schemas.openxmlformats.org/spreadsheetml/2006/main">
  <authors>
    <author>Thibault THOMAS</author>
  </authors>
  <commentList>
    <comment ref="R156" authorId="0">
      <text>
        <r>
          <rPr>
            <b/>
            <sz val="9"/>
            <color indexed="81"/>
            <rFont val="Tahoma"/>
            <family val="2"/>
          </rPr>
          <t xml:space="preserve">ASSEP34 :
Suppression des mouvements exceptionnels
</t>
        </r>
      </text>
    </comment>
    <comment ref="T193" authorId="0">
      <text>
        <r>
          <rPr>
            <b/>
            <sz val="9"/>
            <color indexed="81"/>
            <rFont val="Tahoma"/>
            <family val="2"/>
          </rPr>
          <t xml:space="preserve">ASSEP4 :
Abonnement supprimé 
Donnée conservée comme variable d'ajustement
</t>
        </r>
      </text>
    </comment>
    <comment ref="S205" authorId="0">
      <text>
        <r>
          <rPr>
            <b/>
            <sz val="9"/>
            <color indexed="81"/>
            <rFont val="Tahoma"/>
            <family val="2"/>
          </rPr>
          <t xml:space="preserve">ASSEP34 :
Hypothèse !
Attention allocation Pôle-emploi non prise en compte
Si chômage à remplacer par prime pôle-emploi*6
</t>
        </r>
      </text>
    </comment>
    <comment ref="N236" authorId="0">
      <text>
        <r>
          <rPr>
            <b/>
            <sz val="9"/>
            <color indexed="81"/>
            <rFont val="Tahoma"/>
            <family val="2"/>
          </rPr>
          <t>ASSEP34 :</t>
        </r>
        <r>
          <rPr>
            <sz val="9"/>
            <color indexed="81"/>
            <rFont val="Tahoma"/>
            <family val="2"/>
          </rPr>
          <t xml:space="preserve"> 
Les remboursements de 
soins sont inclus
</t>
        </r>
      </text>
    </comment>
    <comment ref="M243" authorId="0">
      <text>
        <r>
          <rPr>
            <b/>
            <sz val="9"/>
            <color indexed="81"/>
            <rFont val="Tahoma"/>
            <family val="2"/>
          </rPr>
          <t>ASSEP34 :
Arterris, Bricolage, Biominervois, etc</t>
        </r>
      </text>
    </comment>
  </commentList>
</comments>
</file>

<file path=xl/sharedStrings.xml><?xml version="1.0" encoding="utf-8"?>
<sst xmlns="http://schemas.openxmlformats.org/spreadsheetml/2006/main" count="3134" uniqueCount="386">
  <si>
    <t>Compte à Vue</t>
  </si>
  <si>
    <t>Compte de chèques</t>
  </si>
  <si>
    <t>****3968</t>
  </si>
  <si>
    <t>Date operation</t>
  </si>
  <si>
    <t>Libelle court</t>
  </si>
  <si>
    <t>Type operation</t>
  </si>
  <si>
    <t>Libelle operation</t>
  </si>
  <si>
    <t>Montant operation en euro</t>
  </si>
  <si>
    <t>CHQ NO</t>
  </si>
  <si>
    <t>CHEQUE</t>
  </si>
  <si>
    <t>N°5920322</t>
  </si>
  <si>
    <t>COMMIS.</t>
  </si>
  <si>
    <t>COMMISSIONS</t>
  </si>
  <si>
    <t>D INTERVENTION</t>
  </si>
  <si>
    <t>SCT</t>
  </si>
  <si>
    <t>VIR SEPA RECU</t>
  </si>
  <si>
    <t>/DE PORTAL JEROME /MOTIF ELIOT /REF</t>
  </si>
  <si>
    <t>FAC.CB</t>
  </si>
  <si>
    <t>FACTURE CARTE</t>
  </si>
  <si>
    <t>DU 100418 PRIMA LA REDORTE CARTE 4974XXX</t>
  </si>
  <si>
    <t>DU 150418 CARTE GRISE NET TOULOUSE CARTE</t>
  </si>
  <si>
    <t>DU 190418 CARREFOUR MARKE LEZIGNAN CORB</t>
  </si>
  <si>
    <t>DU 190418 BRICOMARCHE LEZIGNAN CORB CART</t>
  </si>
  <si>
    <t>DU 300318 INTERMARCHE DAC CAPESTANG CART</t>
  </si>
  <si>
    <t>DU 110418 CAFE DE LA PLAC LA CAUNETTE CA</t>
  </si>
  <si>
    <t>DU 020418 LE CHAIX HOMPS CARTE 4974XXXXX</t>
  </si>
  <si>
    <t>DU 120418 CASINO OLONZAC OLONZAC CARTE 4</t>
  </si>
  <si>
    <t>DU 250418 BIOMINERVOIS OLONZAC CARTE 497</t>
  </si>
  <si>
    <t>DU 060418 ETS LACANS CAIS HOMPS CARTE 49</t>
  </si>
  <si>
    <t>DU 260418 ETS LACANS CAIS HOMPS CARTE 49</t>
  </si>
  <si>
    <t>DU 290318 BIOMINERVOIS OLONZAC CARTE 497</t>
  </si>
  <si>
    <t>DU 230418 PHIE DES ALLEES OLONZAC CARTE</t>
  </si>
  <si>
    <t>DU 230418 PHARMACIE DELON LEZIGNAN CORB</t>
  </si>
  <si>
    <t>DU 090418 BIOMINERVOIS OLONZAC CARTE 497</t>
  </si>
  <si>
    <t>DU 190418 PEPI D ARCADIE LEZIGNAN CORB C</t>
  </si>
  <si>
    <t>DU 300318 SHELL 2533 SERVIAN CARTE 4974X</t>
  </si>
  <si>
    <t>DU 030418 LA POSTE 340200 OLONZAC CARTE</t>
  </si>
  <si>
    <t>DU 280418 NETFLIX COM COURBEVOIE CARTE 4</t>
  </si>
  <si>
    <t>DU 300318 ASF MONTPELLI RUEIL MALMAIS CA</t>
  </si>
  <si>
    <t>DU 240418 ASF RUEIL MALMAIS CARTE 4974XX</t>
  </si>
  <si>
    <t>N°5920321</t>
  </si>
  <si>
    <t>RET DAB</t>
  </si>
  <si>
    <t>RETRAIT DAB</t>
  </si>
  <si>
    <t>23/04/18 14H55 07184636 CRCA DU LANGUEDO</t>
  </si>
  <si>
    <t>/DE MME DAPHNE GLASER /MOTIF PRET PERSON</t>
  </si>
  <si>
    <t>SDD</t>
  </si>
  <si>
    <t>PRLV SEPA</t>
  </si>
  <si>
    <t>CARDIF ASSURANCE VIE ECH/130418 ID EMETT</t>
  </si>
  <si>
    <t>MAAF SANTE ECH/100418 ID EMETTEUR/FR26ZZ</t>
  </si>
  <si>
    <t>ECH.PR</t>
  </si>
  <si>
    <t>ECHEANCE PRET</t>
  </si>
  <si>
    <t>01333 60927434 (CAPITAL DU 12820,28 EUR)</t>
  </si>
  <si>
    <t>ORANGE ECH/090418 ID EMETTEUR/FR18ZZZ002</t>
  </si>
  <si>
    <t>COTISATION ESPRIT LIBRE</t>
  </si>
  <si>
    <t>/DE POLE EMPLOI /MOTIF 46 351 7593109E 0</t>
  </si>
  <si>
    <t>FRAIS</t>
  </si>
  <si>
    <t>DE TENUE DE COMPTE AVEC REMISE</t>
  </si>
  <si>
    <t>solde au 31/03/2018</t>
  </si>
  <si>
    <t>Taxe Habitation 2018</t>
  </si>
  <si>
    <t>Prévisionnel</t>
  </si>
  <si>
    <t>Redevance enlèvement ordures ménagères  2S18</t>
  </si>
  <si>
    <t>Taxes Foncières 2018</t>
  </si>
  <si>
    <t>PRLVT</t>
  </si>
  <si>
    <t>FACTURE</t>
  </si>
  <si>
    <t>EDF</t>
  </si>
  <si>
    <t>Prlvt MAAF santé</t>
  </si>
  <si>
    <t>Prlvt prêt</t>
  </si>
  <si>
    <t>ORANGE ECH/110518 ID EMETTEUR/FR18ZZZ002</t>
  </si>
  <si>
    <t>MAAF SANTE ECH/110518 ID EMETTEUR/FR26ZZ</t>
  </si>
  <si>
    <t>01333 60927434 (CAPITAL DU 12509,36 EUR)</t>
  </si>
  <si>
    <t>MAAF ASSURANCES SA ECH/090518 ID EMETTEU</t>
  </si>
  <si>
    <t>07/05/18 17H19 10909000 CE LANGUEDOC-ROU</t>
  </si>
  <si>
    <t>CARDIF ASSURANCE VIE ECH/070518 ID EMETT</t>
  </si>
  <si>
    <t>REM.CHQ</t>
  </si>
  <si>
    <t>REMISE CHEQUES</t>
  </si>
  <si>
    <t>Virement PORTAL Jérôme / Eliot</t>
  </si>
  <si>
    <t>Prlvt MAAF échéance base cotisations 2018 (710,99 € : 10/01/18 : 358,45 €)</t>
  </si>
  <si>
    <t>Prévisionnel / estimation base A-1</t>
  </si>
  <si>
    <t>ORANGE</t>
  </si>
  <si>
    <t>10/01/2019 à 10/06/2021</t>
  </si>
  <si>
    <t>DU 090718 DARTY TOULOUSE 48/ CARTE 4974X</t>
  </si>
  <si>
    <t>DU 030718 CASINO OLONZAC OLONZAC CARTE 4</t>
  </si>
  <si>
    <t>DU 280718 ARTERRIS LEZIGNAN0243/ CARTE 4</t>
  </si>
  <si>
    <t>DU 050718 PHIE DES ALLEES OLONZAC CARTE</t>
  </si>
  <si>
    <t>DU 130718 PRINCESS TAMTAM TOULOUSE CARTE</t>
  </si>
  <si>
    <t>DU 120718 STATION ETS LAC HOMPS CARTE 49</t>
  </si>
  <si>
    <t>DU 130718 CYRILLUS TOULOUSE CARTE 4974XX</t>
  </si>
  <si>
    <t>DU 250718 TOTAL LEZIGNAN CORB CARTE 4974</t>
  </si>
  <si>
    <t>DU 010718 STATION ETS LAC HOMPS CARTE 49</t>
  </si>
  <si>
    <t>DU 130718 NICE THINGS TOULOUSE CARTE 497</t>
  </si>
  <si>
    <t>DU 090718 CALZEDONIA TOULOUSE CARTE 4974</t>
  </si>
  <si>
    <t>DU 050718 INTERMARCHE TREBES CARTE 4974X</t>
  </si>
  <si>
    <t>DU 160718 RE.LAURAGAIS SU AVIGNONET LAU</t>
  </si>
  <si>
    <t>DU 090718 F2016 HEMA TOULOUSE CARTE 4974</t>
  </si>
  <si>
    <t>DU 090718 SNCF TOULOUSE CARTE 4974XXXXXX</t>
  </si>
  <si>
    <t>DU 050718 CASINO OLONZAC OLONZAC CARTE 4</t>
  </si>
  <si>
    <t>DU 130718 DARTY TOULOUSE 48/ CARTE 4974X</t>
  </si>
  <si>
    <t>DU 090718 PHARM ST CYPRIE TOULOUSE CARTE</t>
  </si>
  <si>
    <t>DU 130718 CARREFOUR BIO TOULOUSE CARTE 4</t>
  </si>
  <si>
    <t>DU 050718 INTERMARCHE DAC TREBES CARTE 4</t>
  </si>
  <si>
    <t>DU 130718 CARREFOUR DAC CARTE 4974XXXXXX</t>
  </si>
  <si>
    <t>DU 300618 BK REST 720 NARBONNE CARTE 497</t>
  </si>
  <si>
    <t>DU 050718 CASINO SHOP TOULOUSE CARTE 497</t>
  </si>
  <si>
    <t>DU 130718 SNC DES CARMES TOULOUSE CARTE</t>
  </si>
  <si>
    <t>DU 100718 MOREL FRANCK HOMPS CARTE 4974X</t>
  </si>
  <si>
    <t>DU 050718 PHARM OLONZAC CARTE 4974XXXXXX</t>
  </si>
  <si>
    <t>DU 090718 TISSEO-REGIE AU TOULOUSE CARTE</t>
  </si>
  <si>
    <t>DU 050718 BIOMINERVOIS OLONZAC CARTE 497</t>
  </si>
  <si>
    <t>DU 090718 JENNYFER JENNYFE00113/ CARTE 4</t>
  </si>
  <si>
    <t>DU 160718 ETS LACANS CAIS HOMPS CARTE 49</t>
  </si>
  <si>
    <t>DU 040718 BIOMINERVOIS OLONZAC CARTE 497</t>
  </si>
  <si>
    <t>DU 050718 ASF TOULOUSE RUEIL MALMAIS CAR</t>
  </si>
  <si>
    <t>DU 060718 ASF CARCASSON RUEIL MALMAIS CA</t>
  </si>
  <si>
    <t>DU 120718 ASF TOULOUSE RUEIL MALMAIS CAR</t>
  </si>
  <si>
    <t>DU 160718 ASF CARCASSON RUEIL MALMAIS CA</t>
  </si>
  <si>
    <t>DU 280718 NETFLIX COM COURBEVOIE CARTE 4</t>
  </si>
  <si>
    <t>DU 060718 ATB BLAGNAC CEDEX CARTE 4974XX</t>
  </si>
  <si>
    <t>/DE DAWIR DAPHNE /MOTIF REMB COURSES /RE</t>
  </si>
  <si>
    <t>13/07/18 14H51 07328263 CRCA MUTUEL TOUL</t>
  </si>
  <si>
    <t>14/07/18 11H43 220170 BNP PARIBAS ST GEN</t>
  </si>
  <si>
    <t>/DE GLASER ANNA GIZ /MOTIF TELEPHONE /RE</t>
  </si>
  <si>
    <t>/DE C.P.A.M. CARCASSONNE /MOTIF 18193000</t>
  </si>
  <si>
    <t>11/07/18 12H18 00906819 SOCIETE GENERALE</t>
  </si>
  <si>
    <t>MAAF ASSURANCES SA ECH/100718 ID EMETTEU</t>
  </si>
  <si>
    <t>ORANGE ECH/100718 ID EMETTEUR/FR18ZZZ002</t>
  </si>
  <si>
    <t>MAAF SANTE ECH/100718 ID EMETTEUR/FR26ZZ</t>
  </si>
  <si>
    <t>/DE M GLASER URS /MOTIF /REF ANNIVERSAIR</t>
  </si>
  <si>
    <t>09/07/18 09H48 277690 BNP PARIBAS TOULOU</t>
  </si>
  <si>
    <t>01333 60927434 (CAPITAL DU 11884,51 EUR)</t>
  </si>
  <si>
    <t>POLE EMPLOI</t>
  </si>
  <si>
    <t>MAAF SANTÉ</t>
  </si>
  <si>
    <t>CARDIF ASSURANCE</t>
  </si>
  <si>
    <t>ECHEANCE PRÊT</t>
  </si>
  <si>
    <t>PORTAL JEROME</t>
  </si>
  <si>
    <t>CARTE GRISE</t>
  </si>
  <si>
    <t>RESTAURANT</t>
  </si>
  <si>
    <t>LE CHAIX HOMPS</t>
  </si>
  <si>
    <t>BIOMINERVOIS</t>
  </si>
  <si>
    <t>PHARMACIE</t>
  </si>
  <si>
    <t>PEPINIERE D ARCADIE</t>
  </si>
  <si>
    <t>LA POSTE</t>
  </si>
  <si>
    <t>NETFLIX</t>
  </si>
  <si>
    <t>ASF</t>
  </si>
  <si>
    <t>MAAF</t>
  </si>
  <si>
    <t>GLASER URS</t>
  </si>
  <si>
    <t>GLASER ANNA</t>
  </si>
  <si>
    <t>CPAM</t>
  </si>
  <si>
    <t>GLASER DAPHNÉ</t>
  </si>
  <si>
    <t>DARTY</t>
  </si>
  <si>
    <t>ARTERRIS</t>
  </si>
  <si>
    <t>PRINCESS TAMTAM</t>
  </si>
  <si>
    <t>CARBURANT</t>
  </si>
  <si>
    <t>CYRILLUS</t>
  </si>
  <si>
    <t>NICE THINGS</t>
  </si>
  <si>
    <t>CALEDONIA</t>
  </si>
  <si>
    <t>LAURAGAIS AVIGNONET</t>
  </si>
  <si>
    <t>HEMA</t>
  </si>
  <si>
    <t>SNCF</t>
  </si>
  <si>
    <t>SNC DES CARMES</t>
  </si>
  <si>
    <t>MOREL FRANCK</t>
  </si>
  <si>
    <t>TISSEO</t>
  </si>
  <si>
    <t>JENNYFER</t>
  </si>
  <si>
    <t>ETS LACANS</t>
  </si>
  <si>
    <t>catégories</t>
  </si>
  <si>
    <t>cumul</t>
  </si>
  <si>
    <t>Étiquettes de lignes</t>
  </si>
  <si>
    <t>(vide)</t>
  </si>
  <si>
    <t>Total général</t>
  </si>
  <si>
    <t>Somme de Montant operation en euro</t>
  </si>
  <si>
    <t>/DE M GLASER URS /MOTIF /REF ANNIVERSAIR DORA</t>
  </si>
  <si>
    <t>PARTAL Nicolas</t>
  </si>
  <si>
    <t xml:space="preserve">MAAF SANTE </t>
  </si>
  <si>
    <t>PORTAL JEROME +</t>
  </si>
  <si>
    <t>DU 290518 COVALSTE DAC ST CHINIAN</t>
  </si>
  <si>
    <t>DU 310518 ALMAPHAR PEPIEUX</t>
  </si>
  <si>
    <t>DU 310518 COCCINELLE PEPIEUX</t>
  </si>
  <si>
    <t>DU 010618 CASINO OLONZAC OLONZAC</t>
  </si>
  <si>
    <t>DU 010618 SNCF INTERNET PARIS CEDEX 0</t>
  </si>
  <si>
    <t>DU 070618 PHARMACIE DU PA LA REDORTE</t>
  </si>
  <si>
    <t>DU 090618 CASINO OLONZAC OLONZAC</t>
  </si>
  <si>
    <t>DU 090618 PHARMACIE LEZIGNAN</t>
  </si>
  <si>
    <t>DU 110618 BIOMINERVOIS OLONZAC</t>
  </si>
  <si>
    <t>DU 120618 ETS LACANS CAIS HOMPS</t>
  </si>
  <si>
    <t>DU 140618 BIOMINERVOIS OLONZAC</t>
  </si>
  <si>
    <t>DU 140618 PRIMA LA REDORTE</t>
  </si>
  <si>
    <t>DU 170618 BK RESTO 720 NARBONNE</t>
  </si>
  <si>
    <t>DU 170618 TRIDOME JARDINE NARBONNE CEDE</t>
  </si>
  <si>
    <t>DU 190618 SNC AITA OLONZAC</t>
  </si>
  <si>
    <t>DU 210618 BIOMINERVOIS OLONZAC</t>
  </si>
  <si>
    <t>DU 210618 ALMAPHAR PEPIEUX</t>
  </si>
  <si>
    <t>DU 220618 ETS LACANS CAIS HOMPS</t>
  </si>
  <si>
    <t>DU 220618 STATION EST LAC HOMPS</t>
  </si>
  <si>
    <t>DU 280618 NETFLIX COM COURBEVOIE</t>
  </si>
  <si>
    <t>DU 280618 PRIMA LA REDORTE</t>
  </si>
  <si>
    <t>SUPERMARCHÉ</t>
  </si>
  <si>
    <t>BRICOLAGE</t>
  </si>
  <si>
    <t>DIVERS</t>
  </si>
  <si>
    <t>SALAIRE</t>
  </si>
  <si>
    <t>/DE GLASER ANNA GIZ /MOTIF REMBOURSEMENT JULIEN MAUGIS</t>
  </si>
  <si>
    <t>CARDIF ASSURANCE VIE ECH/050618 ID EMETT</t>
  </si>
  <si>
    <t>01333 60927434 (CAPITAL DU 12197,44 EUR)</t>
  </si>
  <si>
    <t>MAAF SANTE ECH/110618 ID EMETTEUR/FR26ZZ</t>
  </si>
  <si>
    <t>05/06/18 12H05 10909000CE LANGUEDOC-ROUSSIL OLONZAC</t>
  </si>
  <si>
    <t>05/06/18 11H41 10909000CE LANGUEDOC-ROUSSIL OLONZAC</t>
  </si>
  <si>
    <t>08/06/18 17H50 07184636 CRCA DU LANGUEDOC OLONZAC</t>
  </si>
  <si>
    <t>12/06/18 17H55 01637615 CRCA DU LANGUEDOC LA REDORTE</t>
  </si>
  <si>
    <t>ORANGE ECH/110618 ID EMETTEUR/FR18ZZZ002</t>
  </si>
  <si>
    <t>/DE C.P.A.M. CARCASSONNE /MOTIF 18136000</t>
  </si>
  <si>
    <t>/DE DAWIR DAPHNE /MOTIF PRÊT PERSONNEL/REF</t>
  </si>
  <si>
    <t>N°5920326 / Taxe Habitation 2017 - commandement de payer  22/01/2018</t>
  </si>
  <si>
    <t>N°5920327</t>
  </si>
  <si>
    <t>N°5920328</t>
  </si>
  <si>
    <t>N°5920329</t>
  </si>
  <si>
    <t>TAXE HABITATION 2017</t>
  </si>
  <si>
    <t>DU 030518 CASINO OLONZAC OLONZAC</t>
  </si>
  <si>
    <t>DU 040518 ASF TOULOUSE RUEIL MALMAIS</t>
  </si>
  <si>
    <t>DU 040518 STATION ETS LAC HOMPS</t>
  </si>
  <si>
    <t>DU 050518 V.L.M. SPORTS LOURDES</t>
  </si>
  <si>
    <t>DU 070518 ASF CARCASSON RUEIL MALMAIS</t>
  </si>
  <si>
    <t>DU 080518 ETS LACANS CAIS HOMPS</t>
  </si>
  <si>
    <t>DU 110518 ASF NARBONNE6 RUEIL MALMAIS</t>
  </si>
  <si>
    <t>DU 110518 BUVETTE DE CABE BIZE MINERVOIS</t>
  </si>
  <si>
    <t>DU 110518 DISTRI STATION OLONZAC</t>
  </si>
  <si>
    <t>DU 140518 BIOMINERVOIS OLONZAC</t>
  </si>
  <si>
    <t>DU 150518 BIOMINERVOIS OLONZAC</t>
  </si>
  <si>
    <t>DU 150518 PRIMA LA REDORTE</t>
  </si>
  <si>
    <t>DU 220518 PHARM OLONZAC</t>
  </si>
  <si>
    <t>DU 280518 NETFLIX COM COURBEVOIE</t>
  </si>
  <si>
    <t>DU 110518 PHARMA ROUSSOUL NARBONNE</t>
  </si>
  <si>
    <t>EDF ECH020718</t>
  </si>
  <si>
    <t>FRAIS BQ COTISATION ESPRIT LIBRE</t>
  </si>
  <si>
    <t>FRAIS BQ TENUE DE COMPTE</t>
  </si>
  <si>
    <t>FRAIS BQ COMMISSION INTERVENTION</t>
  </si>
  <si>
    <t>FRAIS DE TENUE DE COMPTE AVEC REMISE</t>
  </si>
  <si>
    <t>PARKING</t>
  </si>
  <si>
    <t>N°5920330 / Eau &amp; Assainissement 1S2018 - Trésorerie Capestang</t>
  </si>
  <si>
    <t>EAU &amp; ASSAINISSEMENT</t>
  </si>
  <si>
    <t>Eau &amp; Assainissement 1S18 (2ème semestre 2018)</t>
  </si>
  <si>
    <t>ORDURES MENAGERES</t>
  </si>
  <si>
    <t>N°5920325 / Taxe Ordures Ménagères 2S2017 - Trésorerie de St Pons de Thomières</t>
  </si>
  <si>
    <t>N°5920324 / Eau &amp; Assainissement 2S2017 - Trésorerie de Capestang</t>
  </si>
  <si>
    <t>N°5920324 / Eau &amp; Assainissement 1S2014 - Trésorerie de Capestang</t>
  </si>
  <si>
    <t>BORDEREAU 03375004 chq n° 3.442.257</t>
  </si>
  <si>
    <t>PARTAL NICOLAS</t>
  </si>
  <si>
    <t>Orange</t>
  </si>
  <si>
    <t>COMMISSIONS COTISATION ESPRIT LIBRE</t>
  </si>
  <si>
    <t>ECHEANCE PRET 01333 60927434 (CAPITAL DU 11570,57 EUR)</t>
  </si>
  <si>
    <t>PRLV SEPA ORANGE ECH/100818 ID EMETTEUR/FR18ZZZ002</t>
  </si>
  <si>
    <t>PRLV SEPA MAAF SANTE ECH/100818 ID EMETTEUR/FR26ZZ</t>
  </si>
  <si>
    <t>PRLV SEPA CARDIF ASSURANCE VIE ECH/060818 ID EMETT</t>
  </si>
  <si>
    <t>REMISE BORDEREAU 02945652 /NOPT/NB CHQ TRAITE /</t>
  </si>
  <si>
    <t>PRLV SEPA CARDIF ASSURANCE VIE ECH/050718 ID EMETT</t>
  </si>
  <si>
    <t>CAF ARS</t>
  </si>
  <si>
    <t>/DE CAF DE L HERAULT /MOTIF XPXREFERENCE</t>
  </si>
  <si>
    <t>/DE DAWIR DAPHNE /MOTIF REMB COURSES OUL</t>
  </si>
  <si>
    <t>DU 280818 NETFLIX COM COURBEVOIE CARTE 4</t>
  </si>
  <si>
    <t>DU 280818 ETS LACANS CAIS HOMPS CARTE 49</t>
  </si>
  <si>
    <t>DU 170818 ALMAPHAR PEPIEUX CARTE 4974XXX</t>
  </si>
  <si>
    <t>DU 140818 ARTERRIS LEZIGNAN0243/ CARTE 4</t>
  </si>
  <si>
    <t>DU 310718 E.LECLERC CARTE 4974XXXXXXXX29</t>
  </si>
  <si>
    <t>DU 200818 COVALSTE DAC ST CHINIAN CARTE</t>
  </si>
  <si>
    <t>DU 280818 COVALSTE DAC ST CHINIAN CARTE</t>
  </si>
  <si>
    <t>DU 120818 STATION ETS LAC HOMPS CARTE 49</t>
  </si>
  <si>
    <t>DU 270818 DELICES DE L OU BIZE MINERVOI</t>
  </si>
  <si>
    <t>DU 200818 ETS LACANS CAIS HOMPS CARTE 49</t>
  </si>
  <si>
    <t>DU 200818 DELICES DE L OU BIZE MINERVOI</t>
  </si>
  <si>
    <t>DU 140818 ETS BERTRAND LEZIGNAN CORB CAR</t>
  </si>
  <si>
    <t>DU 140818 CARREFOUR MARKE LEZIGNAN CORB</t>
  </si>
  <si>
    <t>/DE GLASER SARAH /MOTIF CLOTURE LIVRET /</t>
  </si>
  <si>
    <t>CARDIF ASSURANCE VIE ECH/050918 ID EMETT</t>
  </si>
  <si>
    <t>VIRT DE FORTUNÉO</t>
  </si>
  <si>
    <t>GLASER DAPHNÉ Alimentation</t>
  </si>
  <si>
    <t>D.G.F.I.P IMPOT 34047 ECH/251018 ID EMET</t>
  </si>
  <si>
    <t>N°5920337</t>
  </si>
  <si>
    <t>/DE C.P.A.M. CARCASSONNE /MOTIF 18296000</t>
  </si>
  <si>
    <t>10/10/18 11H48 07184636 CRCA DU LANGUEDO</t>
  </si>
  <si>
    <t>MAAF SANTE ECH/101018 ID EMETTEUR/FR26ZZ</t>
  </si>
  <si>
    <t>01333 60927434 (CAPITAL DU 10939,63 EUR)</t>
  </si>
  <si>
    <t>ORANGE ECH/091018 ID EMETTEUR/FR18ZZZ002</t>
  </si>
  <si>
    <t>CARDIF ASSURANCE VIE ECH/051018 ID EMETT</t>
  </si>
  <si>
    <t>N°5920332</t>
  </si>
  <si>
    <t>DU 220918 INTERMARCHE SAINT MARCEL CARTE</t>
  </si>
  <si>
    <t>DU 200918 CC MINERVOIS ST PONS DE TH CAR</t>
  </si>
  <si>
    <t>DU 110918 CARREFOUR MARKE LEZIGNAN CORB</t>
  </si>
  <si>
    <t>DU 020918 E.LECLERC CARTE 4974XXXXXXXX29</t>
  </si>
  <si>
    <t>DU 200918 COCCINELLE PEPIEUX CARTE 4974X</t>
  </si>
  <si>
    <t>DU 180918 BIOMINERVOIS OLONZAC CARTE 497</t>
  </si>
  <si>
    <t>DU 220918 SEL BARTHES DUR BIZE MINERVO C</t>
  </si>
  <si>
    <t>DU 030918 ETS LACANS CAIS HOMPS CARTE 49</t>
  </si>
  <si>
    <t>DU 310818 LA GRANGE BIZE MINERVOI CARTE</t>
  </si>
  <si>
    <t>DU 030918 ALMAPHAR PEPIEUX CARTE 4974XXX</t>
  </si>
  <si>
    <t>DU 240918 SA PERIS MONTAR OLONZAC CARTE</t>
  </si>
  <si>
    <t>DU 140918 PRESSE D OLONZA OLONZAC CARTE</t>
  </si>
  <si>
    <t>DU 130918 ALMAPHAR PEPIEUX CARTE 4974XXX</t>
  </si>
  <si>
    <t>DU 310818 BIOMINERVOIS OLONZAC CARTE 497</t>
  </si>
  <si>
    <t>DU 290818 ALMAPHAR PEPIEUX CARTE 4974XXX</t>
  </si>
  <si>
    <t>DU 260918 BIOMINERVOIS OLONZAC CARTE 497</t>
  </si>
  <si>
    <t>DU 110918 LES PAINS DE GA LEZIGNAN CORB</t>
  </si>
  <si>
    <t>DU 110918 BIOMINERVOIS OLONZAC CARTE 497</t>
  </si>
  <si>
    <t>DU 270918 ALMAPHAR PEPIEUX CARTE 4974XXX</t>
  </si>
  <si>
    <t>DU 010918 ASF RUEIL MALMAIS CARTE 4974XX</t>
  </si>
  <si>
    <t>/DE MAAF SANTE /MOTIF 201804290943 00769</t>
  </si>
  <si>
    <t>ANIMAUX</t>
  </si>
  <si>
    <t>MEDECIN ELIOT</t>
  </si>
  <si>
    <t xml:space="preserve">SCOLARITÉ </t>
  </si>
  <si>
    <t>N°5920333</t>
  </si>
  <si>
    <t>N°5920334</t>
  </si>
  <si>
    <t>PRLV SEPA ORANGE ECH/100918 ID EMETTEUR/FR18ZZZ002</t>
  </si>
  <si>
    <t>/DE C.P.A.M. CARCASSONNE /MOTIF 18253</t>
  </si>
  <si>
    <t>/DE MAAF SANTE /MOTIF 201804068310</t>
  </si>
  <si>
    <t>MAAF ASSURANCES SA ECH/100918 ID EMETTEU</t>
  </si>
  <si>
    <t>PRLV SEPA MAAF SANTE ECH/100918 ID EMETTEUR/FR26ZZ</t>
  </si>
  <si>
    <t>/DE C.P.A.M. CARCASSONNE /MOTIF 18267</t>
  </si>
  <si>
    <t>VIR SEPA EMIS</t>
  </si>
  <si>
    <t>/DE GLASER SARAH /MOTIF SOLDE FORTUNÉO --&gt; Livret épargne</t>
  </si>
  <si>
    <t>CPTE A CPTE</t>
  </si>
  <si>
    <t>EDF ECH 170918</t>
  </si>
  <si>
    <t>N°5920335</t>
  </si>
  <si>
    <t>14/09/18 16H49 07184636 CRCA DU LANGUEDO</t>
  </si>
  <si>
    <t>22/09/18 12H17 00008235 CREDIT AGRICOLE CHABRIERES ST MA</t>
  </si>
  <si>
    <t xml:space="preserve">/DE MAAF SANTE /MOTIF 201804820552 007 0077410640 </t>
  </si>
  <si>
    <t>/DE CAF DE L HERAULT APL rappel 01/08/17 à 30/09/18</t>
  </si>
  <si>
    <t>CAF APL</t>
  </si>
  <si>
    <t>/DE CAF DE L HERAULT ARS rappel rentrée 2017</t>
  </si>
  <si>
    <t>DU 280918 NETFLIX COM COURBEVOIE</t>
  </si>
  <si>
    <t>DU 031018 ETS LACANS CAIS HOMPS 22</t>
  </si>
  <si>
    <t>DU 031018 STATION ETS LAC HOMPS</t>
  </si>
  <si>
    <t>DU 031018 SNCF INTERNET   PARIS CEDEX 0</t>
  </si>
  <si>
    <t>DU 041018 ASF   TOULOUSE  RUEIL MALMAIS 8 ,50</t>
  </si>
  <si>
    <t>DU 091018 ASF   CARCASSON RUEIL MALMAIS</t>
  </si>
  <si>
    <t>DU 091018 ETS LACANS CAIS HOMPS</t>
  </si>
  <si>
    <t>DU 111018 BUVETTE DE CABE BIZE MINERVOI</t>
  </si>
  <si>
    <t>DU 111018 DISTRI STATION  OLONZAC</t>
  </si>
  <si>
    <t>DU 111018 FLEUR A FLEUR   OLONZAC</t>
  </si>
  <si>
    <t>DU 111018 AUTOSUR0232 OLONZAC</t>
  </si>
  <si>
    <t>DU 121018 CASINO OLONZAC  OLONZAC</t>
  </si>
  <si>
    <t>DU 131018 INTERMARCHE SAINT MARCEL</t>
  </si>
  <si>
    <t>DU 161018 BIOMINERVOIS OLONZAC</t>
  </si>
  <si>
    <t>DU 191018 CASINO OLONZAC  OLONZAC</t>
  </si>
  <si>
    <t>DU 201018 STATION ETS LAC HOMPS</t>
  </si>
  <si>
    <t>DU 231018 RR HORODATEURS  TOULOUSE</t>
  </si>
  <si>
    <t>DU 231018 ASF   TOULOUSE  RUEIL MALMAIS</t>
  </si>
  <si>
    <t>DU 231018 TOTAL TOULOUSE</t>
  </si>
  <si>
    <t>DU 231018 BIOMINERVOIS OLONZAC</t>
  </si>
  <si>
    <t>DU 271018 INTERMARCHE BANNALEC</t>
  </si>
  <si>
    <t>DU 281018 NETFLIX COM COURBEVOIE</t>
  </si>
  <si>
    <t>DU 281018 E.LECLERC LUCON</t>
  </si>
  <si>
    <t>DU 281018 ASF RUEIL MALMAIS</t>
  </si>
  <si>
    <t>AUTOMOBILE</t>
  </si>
  <si>
    <t xml:space="preserve">salaire 08/2018 BORDEREAU 02872086 </t>
  </si>
  <si>
    <t xml:space="preserve">salaire 09/2018 BORDEREAU 07090953 </t>
  </si>
  <si>
    <t>salaire 03/2018 BORDEREAU 03375004  chq n° 7.994.071</t>
  </si>
  <si>
    <t>salaire 04/2018 BORDEREAU 03375004  chq n° 7.994.081</t>
  </si>
  <si>
    <t xml:space="preserve">salaire 05/2018 BORDEREAU 01176366 </t>
  </si>
  <si>
    <t xml:space="preserve">salaire 06/2018 BORDEREAU 01349986 </t>
  </si>
  <si>
    <t xml:space="preserve">salaire 07/2018 BORDEREAU 01349987 </t>
  </si>
  <si>
    <t>(Tous)</t>
  </si>
  <si>
    <t>débit</t>
  </si>
  <si>
    <t>crédit</t>
  </si>
  <si>
    <t>Mois</t>
  </si>
  <si>
    <t>Catégorie</t>
  </si>
  <si>
    <t>Valeurs</t>
  </si>
  <si>
    <t>Somme de débit</t>
  </si>
  <si>
    <t>Somme de crédit</t>
  </si>
  <si>
    <t>01/05/2018 à 30/10/2018</t>
  </si>
  <si>
    <t>6 mois</t>
  </si>
  <si>
    <t>Moyenne mensuelle</t>
  </si>
  <si>
    <t>Ajustement</t>
  </si>
  <si>
    <t>% dépenses</t>
  </si>
  <si>
    <t>mai</t>
  </si>
  <si>
    <t>juin</t>
  </si>
  <si>
    <t>juillet</t>
  </si>
  <si>
    <t>septembre</t>
  </si>
  <si>
    <t>octobre</t>
  </si>
  <si>
    <t>août</t>
  </si>
  <si>
    <t>solde</t>
  </si>
  <si>
    <t>Dépenses</t>
  </si>
  <si>
    <t>moyenne mensuelle hors ajustement</t>
  </si>
  <si>
    <t>TAXE HABITATION</t>
  </si>
  <si>
    <t>TAXE FONCIERES</t>
  </si>
  <si>
    <t>Retrait DAB</t>
  </si>
  <si>
    <t>Ajustement sur moyenne</t>
  </si>
  <si>
    <t>MÉDECIN</t>
  </si>
  <si>
    <t>ORDURES-MENAGERES</t>
  </si>
  <si>
    <t>BANQUE COTISATIONS</t>
  </si>
  <si>
    <t>se reporter à la ligne 156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</si>
</sst>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_ ;[Red]\-#,##0.00\ "/>
  </numFmts>
  <fonts count="8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0" fillId="3" borderId="0" xfId="0" applyNumberForma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0" borderId="0" xfId="0" applyAlignment="1">
      <alignment horizontal="left" indent="1"/>
    </xf>
    <xf numFmtId="0" fontId="3" fillId="0" borderId="0" xfId="0" applyNumberFormat="1" applyFont="1" applyAlignment="1"/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/>
    <xf numFmtId="14" fontId="3" fillId="0" borderId="0" xfId="0" applyNumberFormat="1" applyFont="1" applyBorder="1" applyAlignment="1"/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3" fillId="3" borderId="0" xfId="0" applyNumberFormat="1" applyFont="1" applyFill="1" applyBorder="1" applyAlignment="1"/>
    <xf numFmtId="14" fontId="2" fillId="0" borderId="0" xfId="0" applyNumberFormat="1" applyFont="1" applyAlignment="1">
      <alignment vertical="center"/>
    </xf>
    <xf numFmtId="164" fontId="3" fillId="2" borderId="0" xfId="0" applyNumberFormat="1" applyFont="1" applyFill="1" applyBorder="1" applyAlignment="1"/>
    <xf numFmtId="164" fontId="4" fillId="0" borderId="2" xfId="0" applyNumberFormat="1" applyFont="1" applyBorder="1"/>
    <xf numFmtId="10" fontId="3" fillId="0" borderId="0" xfId="0" applyNumberFormat="1" applyFont="1" applyAlignment="1"/>
    <xf numFmtId="164" fontId="3" fillId="0" borderId="0" xfId="0" applyNumberFormat="1" applyFont="1" applyAlignment="1"/>
    <xf numFmtId="16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Border="1" applyAlignment="1"/>
    <xf numFmtId="164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10" fontId="0" fillId="0" borderId="0" xfId="0" applyNumberFormat="1"/>
    <xf numFmtId="164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0" fillId="0" borderId="0" xfId="0" pivotButton="1" applyNumberFormat="1"/>
    <xf numFmtId="0" fontId="2" fillId="0" borderId="0" xfId="0" applyFont="1" applyAlignment="1">
      <alignment horizontal="center" vertical="center"/>
    </xf>
    <xf numFmtId="10" fontId="2" fillId="0" borderId="0" xfId="0" applyNumberFormat="1" applyFont="1"/>
    <xf numFmtId="10" fontId="0" fillId="0" borderId="0" xfId="1" applyNumberFormat="1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étaire" xfId="1" builtinId="4"/>
    <cellStyle name="Normal" xfId="0" builtinId="0"/>
  </cellStyles>
  <dxfs count="6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pivotCacheDefinition" Target="pivotCache/pivotCacheDefinition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bault THOMAS" refreshedDate="43420.411393171293" createdVersion="3" refreshedVersion="3" minRefreshableVersion="3" recordCount="277">
  <cacheSource type="worksheet">
    <worksheetSource ref="A3:G280" sheet="BNP"/>
  </cacheSource>
  <cacheFields count="7">
    <cacheField name="Date operation" numFmtId="14">
      <sharedItems containsSemiMixedTypes="0" containsNonDate="0" containsDate="1" containsString="0" minDate="2018-03-31T00:00:00" maxDate="2018-11-01T00:00:00" count="76">
        <d v="2018-03-31T00:00:00"/>
        <d v="2018-04-04T00:00:00"/>
        <d v="2018-04-09T00:00:00"/>
        <d v="2018-04-10T00:00:00"/>
        <d v="2018-04-13T00:00:00"/>
        <d v="2018-04-17T00:00:00"/>
        <d v="2018-04-24T00:00:00"/>
        <d v="2018-04-25T00:00:00"/>
        <d v="2018-04-30T00:00:00"/>
        <d v="2018-05-02T00:00:00"/>
        <d v="2018-05-03T00:00:00"/>
        <d v="2018-05-07T00:00:00"/>
        <d v="2018-05-09T00:00:00"/>
        <d v="2018-05-11T00:00:00"/>
        <d v="2018-05-16T00:00:00"/>
        <d v="2018-05-17T00:00:00"/>
        <d v="2018-05-23T00:00:00"/>
        <d v="2018-05-28T00:00:00"/>
        <d v="2018-05-29T00:00:00"/>
        <d v="2018-05-31T00:00:00"/>
        <d v="2018-06-04T00:00:00"/>
        <d v="2018-06-05T00:00:00"/>
        <d v="2018-06-06T00:00:00"/>
        <d v="2018-06-11T00:00:00"/>
        <d v="2018-06-12T00:00:00"/>
        <d v="2018-06-13T00:00:00"/>
        <d v="2018-06-15T00:00:00"/>
        <d v="2018-06-18T00:00:00"/>
        <d v="2018-06-26T00:00:00"/>
        <d v="2018-06-27T00:00:00"/>
        <d v="2018-06-29T00:00:00"/>
        <d v="2018-07-02T00:00:00"/>
        <d v="2018-07-03T00:00:00"/>
        <d v="2018-07-04T00:00:00"/>
        <d v="2018-07-05T00:00:00"/>
        <d v="2018-07-10T00:00:00"/>
        <d v="2018-07-12T00:00:00"/>
        <d v="2018-07-13T00:00:00"/>
        <d v="2018-07-16T00:00:00"/>
        <d v="2018-07-19T00:00:00"/>
        <d v="2018-07-25T00:00:00"/>
        <d v="2018-07-27T00:00:00"/>
        <d v="2018-07-31T00:00:00"/>
        <d v="2018-08-02T00:00:00"/>
        <d v="2018-08-06T00:00:00"/>
        <d v="2018-08-08T00:00:00"/>
        <d v="2018-08-10T00:00:00"/>
        <d v="2018-08-16T00:00:00"/>
        <d v="2018-08-20T00:00:00"/>
        <d v="2018-08-29T00:00:00"/>
        <d v="2018-08-31T00:00:00"/>
        <d v="2018-09-03T00:00:00"/>
        <d v="2018-09-04T00:00:00"/>
        <d v="2018-09-05T00:00:00"/>
        <d v="2018-09-07T00:00:00"/>
        <d v="2018-09-10T00:00:00"/>
        <d v="2018-09-11T00:00:00"/>
        <d v="2018-09-12T00:00:00"/>
        <d v="2018-09-14T00:00:00"/>
        <d v="2018-09-25T00:00:00"/>
        <d v="2018-09-26T00:00:00"/>
        <d v="2018-09-27T00:00:00"/>
        <d v="2018-09-24T00:00:00"/>
        <d v="2018-09-17T00:00:00"/>
        <d v="2018-09-20T00:00:00"/>
        <d v="2018-09-28T00:00:00"/>
        <d v="2018-10-02T00:00:00"/>
        <d v="2018-10-05T00:00:00"/>
        <d v="2018-10-09T00:00:00"/>
        <d v="2018-10-10T00:00:00"/>
        <d v="2018-10-11T00:00:00"/>
        <d v="2018-10-15T00:00:00"/>
        <d v="2018-10-24T00:00:00"/>
        <d v="2018-10-25T00:00:00"/>
        <d v="2018-10-26T00:00:00"/>
        <d v="2018-10-31T00:00:00"/>
      </sharedItems>
    </cacheField>
    <cacheField name="Libelle court" numFmtId="0">
      <sharedItems containsBlank="1"/>
    </cacheField>
    <cacheField name="Type operation" numFmtId="0">
      <sharedItems containsBlank="1"/>
    </cacheField>
    <cacheField name="Libelle operation" numFmtId="0">
      <sharedItems count="262">
        <s v="solde au 31/03/2018"/>
        <s v="COTISATION ESPRIT LIBRE"/>
        <s v="/DE POLE EMPLOI /MOTIF 46 351 7593109E 0"/>
        <s v="DE TENUE DE COMPTE AVEC REMISE"/>
        <s v="ORANGE ECH/090418 ID EMETTEUR/FR18ZZZ002"/>
        <s v="MAAF SANTE ECH/100418 ID EMETTEUR/FR26ZZ"/>
        <s v="01333 60927434 (CAPITAL DU 12820,28 EUR)"/>
        <s v="CARDIF ASSURANCE VIE ECH/130418 ID EMETT"/>
        <s v="/DE MME DAPHNE GLASER /MOTIF PRET PERSON"/>
        <s v="23/04/18 14H55 07184636 CRCA DU LANGUEDO"/>
        <s v="N°5920321"/>
        <s v="D INTERVENTION"/>
        <s v="/DE PORTAL JEROME /MOTIF ELIOT /REF"/>
        <s v="DU 100418 PRIMA LA REDORTE CARTE 4974XXX"/>
        <s v="DU 150418 CARTE GRISE NET TOULOUSE CARTE"/>
        <s v="DU 190418 CARREFOUR MARKE LEZIGNAN CORB"/>
        <s v="DU 190418 BRICOMARCHE LEZIGNAN CORB CART"/>
        <s v="DU 300318 INTERMARCHE DAC CAPESTANG CART"/>
        <s v="DU 110418 CAFE DE LA PLAC LA CAUNETTE CA"/>
        <s v="DU 020418 LE CHAIX HOMPS CARTE 4974XXXXX"/>
        <s v="DU 120418 CASINO OLONZAC OLONZAC CARTE 4"/>
        <s v="DU 250418 BIOMINERVOIS OLONZAC CARTE 497"/>
        <s v="DU 060418 ETS LACANS CAIS HOMPS CARTE 49"/>
        <s v="DU 260418 ETS LACANS CAIS HOMPS CARTE 49"/>
        <s v="DU 290318 BIOMINERVOIS OLONZAC CARTE 497"/>
        <s v="DU 230418 PHIE DES ALLEES OLONZAC CARTE"/>
        <s v="DU 230418 PHARMACIE DELON LEZIGNAN CORB"/>
        <s v="DU 090418 BIOMINERVOIS OLONZAC CARTE 497"/>
        <s v="DU 190418 PEPI D ARCADIE LEZIGNAN CORB C"/>
        <s v="DU 300318 SHELL 2533 SERVIAN CARTE 4974X"/>
        <s v="DU 030418 LA POSTE 340200 OLONZAC CARTE"/>
        <s v="DU 280418 NETFLIX COM COURBEVOIE CARTE 4"/>
        <s v="DU 300318 ASF MONTPELLI RUEIL MALMAIS CA"/>
        <s v="DU 240418 ASF RUEIL MALMAIS CARTE 4974XX"/>
        <s v="N°5920322"/>
        <s v="CARDIF ASSURANCE VIE ECH/070518 ID EMETT"/>
        <s v="salaire 03/2018 BORDEREAU 03375004  chq n° 7.994.071"/>
        <s v="salaire 04/2018 BORDEREAU 03375004  chq n° 7.994.081"/>
        <s v="BORDEREAU 03375004 chq n° 3.442.257"/>
        <s v="MAAF ASSURANCES SA ECH/090518 ID EMETTEU"/>
        <s v="07/05/18 17H19 10909000 CE LANGUEDOC-ROU"/>
        <s v="EDF"/>
        <s v="ORANGE ECH/110518 ID EMETTEUR/FR18ZZZ002"/>
        <s v="MAAF SANTE ECH/110518 ID EMETTEUR/FR26ZZ"/>
        <s v="01333 60927434 (CAPITAL DU 12509,36 EUR)"/>
        <s v="N°5920327"/>
        <s v="/DE C.P.A.M. CARCASSONNE /MOTIF 18136000"/>
        <s v="N°5920324 / Eau &amp; Assainissement 2S2017 - Trésorerie de Capestang"/>
        <s v="N°5920324 / Eau &amp; Assainissement 1S2014 - Trésorerie de Capestang"/>
        <s v="N°5920325 / Taxe Ordures Ménagères 2S2017 - Trésorerie de St Pons de Thomières"/>
        <s v="N°5920326 / Taxe Habitation 2017 - commandement de payer  22/01/2018"/>
        <s v="N°5920328"/>
        <s v="/DE DAWIR DAPHNE /MOTIF PRÊT PERSONNEL/REF"/>
        <s v="N°5920329"/>
        <s v="DU 030518 CASINO OLONZAC OLONZAC"/>
        <s v="DU 040518 ASF TOULOUSE RUEIL MALMAIS"/>
        <s v="DU 040518 STATION ETS LAC HOMPS"/>
        <s v="DU 050518 V.L.M. SPORTS LOURDES"/>
        <s v="DU 070518 ASF CARCASSON RUEIL MALMAIS"/>
        <s v="DU 080518 ETS LACANS CAIS HOMPS"/>
        <s v="DU 110518 ASF NARBONNE6 RUEIL MALMAIS"/>
        <s v="DU 110518 BUVETTE DE CABE BIZE MINERVOIS"/>
        <s v="DU 110518 PHARMA ROUSSOUL NARBONNE"/>
        <s v="DU 110518 DISTRI STATION OLONZAC"/>
        <s v="DU 140518 BIOMINERVOIS OLONZAC"/>
        <s v="DU 150518 BIOMINERVOIS OLONZAC"/>
        <s v="DU 150518 PRIMA LA REDORTE"/>
        <s v="DU 220518 PHARM OLONZAC"/>
        <s v="DU 280518 NETFLIX COM COURBEVOIE"/>
        <s v="salaire 05/2018 BORDEREAU 01176366 "/>
        <s v="CARDIF ASSURANCE VIE ECH/050618 ID EMETT"/>
        <s v="05/06/18 12H05 10909000CE LANGUEDOC-ROUSSIL OLONZAC"/>
        <s v="05/06/18 11H41 10909000CE LANGUEDOC-ROUSSIL OLONZAC"/>
        <s v="ORANGE ECH/110618 ID EMETTEUR/FR18ZZZ002"/>
        <s v="MAAF SANTE ECH/110618 ID EMETTEUR/FR26ZZ"/>
        <s v="01333 60927434 (CAPITAL DU 12197,44 EUR)"/>
        <s v="08/06/18 17H50 07184636 CRCA DU LANGUEDOC OLONZAC"/>
        <s v="/DE GLASER ANNA GIZ /MOTIF REMBOURSEMENT JULIEN MAUGIS"/>
        <s v="12/06/18 17H55 01637615 CRCA DU LANGUEDOC LA REDORTE"/>
        <s v="MAAF SANTE "/>
        <s v="DU 290518 COVALSTE DAC ST CHINIAN"/>
        <s v="DU 310518 ALMAPHAR PEPIEUX"/>
        <s v="DU 310518 COCCINELLE PEPIEUX"/>
        <s v="DU 010618 CASINO OLONZAC OLONZAC"/>
        <s v="DU 010618 SNCF INTERNET PARIS CEDEX 0"/>
        <s v="DU 070618 PHARMACIE DU PA LA REDORTE"/>
        <s v="DU 090618 CASINO OLONZAC OLONZAC"/>
        <s v="DU 090618 PHARMACIE LEZIGNAN"/>
        <s v="DU 110618 BIOMINERVOIS OLONZAC"/>
        <s v="DU 120618 ETS LACANS CAIS HOMPS"/>
        <s v="DU 140618 BIOMINERVOIS OLONZAC"/>
        <s v="DU 140618 PRIMA LA REDORTE"/>
        <s v="DU 170618 BK RESTO 720 NARBONNE"/>
        <s v="DU 170618 TRIDOME JARDINE NARBONNE CEDE"/>
        <s v="DU 190618 SNC AITA OLONZAC"/>
        <s v="DU 210618 BIOMINERVOIS OLONZAC"/>
        <s v="DU 210618 ALMAPHAR PEPIEUX"/>
        <s v="DU 220618 ETS LACANS CAIS HOMPS"/>
        <s v="DU 220618 STATION EST LAC HOMPS"/>
        <s v="DU 280618 NETFLIX COM COURBEVOIE"/>
        <s v="DU 280618 PRIMA LA REDORTE"/>
        <s v="EDF ECH020718"/>
        <s v="COMMISSIONS COTISATION ESPRIT LIBRE"/>
        <s v="FRAIS DE TENUE DE COMPTE AVEC REMISE"/>
        <s v="REMISE BORDEREAU 02945652 /NOPT/NB CHQ TRAITE /"/>
        <s v="PRLV SEPA CARDIF ASSURANCE VIE ECH/050718 ID EMETT"/>
        <s v="MAAF ASSURANCES SA ECH/100718 ID EMETTEU"/>
        <s v="ORANGE ECH/100718 ID EMETTEUR/FR18ZZZ002"/>
        <s v="MAAF SANTE ECH/100718 ID EMETTEUR/FR26ZZ"/>
        <s v="/DE M GLASER URS /MOTIF /REF ANNIVERSAIR"/>
        <s v="/DE M GLASER URS /MOTIF /REF ANNIVERSAIR DORA"/>
        <s v="09/07/18 09H48 277690 BNP PARIBAS TOULOU"/>
        <s v="01333 60927434 (CAPITAL DU 11884,51 EUR)"/>
        <s v="11/07/18 12H18 00906819 SOCIETE GENERALE"/>
        <s v="/DE GLASER ANNA GIZ /MOTIF TELEPHONE /RE"/>
        <s v="/DE C.P.A.M. CARCASSONNE /MOTIF 18193000"/>
        <s v="salaire 06/2018 BORDEREAU 01349986 "/>
        <s v="13/07/18 14H51 07328263 CRCA MUTUEL TOUL"/>
        <s v="14/07/18 11H43 220170 BNP PARIBAS ST GEN"/>
        <s v="N°5920330 / Eau &amp; Assainissement 1S2018 - Trésorerie Capestang"/>
        <s v="/DE DAWIR DAPHNE /MOTIF REMB COURSES /RE"/>
        <s v="DU 010718 STATION ETS LAC HOMPS CARTE 49"/>
        <s v="DU 030718 CASINO OLONZAC OLONZAC CARTE 4"/>
        <s v="DU 040718 BIOMINERVOIS OLONZAC CARTE 497"/>
        <s v="DU 050718 ASF TOULOUSE RUEIL MALMAIS CAR"/>
        <s v="DU 050718 BIOMINERVOIS OLONZAC CARTE 497"/>
        <s v="DU 050718 CASINO OLONZAC OLONZAC CARTE 4"/>
        <s v="DU 050718 CASINO SHOP TOULOUSE CARTE 497"/>
        <s v="DU 050718 INTERMARCHE DAC TREBES CARTE 4"/>
        <s v="DU 050718 INTERMARCHE TREBES CARTE 4974X"/>
        <s v="DU 050718 PHARM OLONZAC CARTE 4974XXXXXX"/>
        <s v="DU 050718 PHIE DES ALLEES OLONZAC CARTE"/>
        <s v="DU 060718 ASF CARCASSON RUEIL MALMAIS CA"/>
        <s v="DU 060718 ATB BLAGNAC CEDEX CARTE 4974XX"/>
        <s v="DU 090718 CALZEDONIA TOULOUSE CARTE 4974"/>
        <s v="DU 090718 DARTY TOULOUSE 48/ CARTE 4974X"/>
        <s v="DU 090718 F2016 HEMA TOULOUSE CARTE 4974"/>
        <s v="DU 090718 JENNYFER JENNYFE00113/ CARTE 4"/>
        <s v="DU 090718 PHARM ST CYPRIE TOULOUSE CARTE"/>
        <s v="DU 090718 SNCF TOULOUSE CARTE 4974XXXXXX"/>
        <s v="DU 090718 TISSEO-REGIE AU TOULOUSE CARTE"/>
        <s v="DU 100718 MOREL FRANCK HOMPS CARTE 4974X"/>
        <s v="DU 120718 ASF TOULOUSE RUEIL MALMAIS CAR"/>
        <s v="DU 120718 STATION ETS LAC HOMPS CARTE 49"/>
        <s v="DU 130718 CARREFOUR BIO TOULOUSE CARTE 4"/>
        <s v="DU 130718 CARREFOUR DAC CARTE 4974XXXXXX"/>
        <s v="DU 130718 CYRILLUS TOULOUSE CARTE 4974XX"/>
        <s v="DU 130718 DARTY TOULOUSE 48/ CARTE 4974X"/>
        <s v="DU 130718 NICE THINGS TOULOUSE CARTE 497"/>
        <s v="DU 130718 PRINCESS TAMTAM TOULOUSE CARTE"/>
        <s v="DU 130718 SNC DES CARMES TOULOUSE CARTE"/>
        <s v="DU 160718 ASF CARCASSON RUEIL MALMAIS CA"/>
        <s v="DU 160718 ETS LACANS CAIS HOMPS CARTE 49"/>
        <s v="DU 160718 RE.LAURAGAIS SU AVIGNONET LAU"/>
        <s v="DU 250718 TOTAL LEZIGNAN CORB CARTE 4974"/>
        <s v="DU 280718 ARTERRIS LEZIGNAN0243/ CARTE 4"/>
        <s v="DU 280718 NETFLIX COM COURBEVOIE CARTE 4"/>
        <s v="DU 300618 BK REST 720 NARBONNE CARTE 497"/>
        <s v="PRLV SEPA CARDIF ASSURANCE VIE ECH/060818 ID EMETT"/>
        <s v="salaire 07/2018 BORDEREAU 01349987 "/>
        <s v="PRLV SEPA ORANGE ECH/100818 ID EMETTEUR/FR18ZZZ002"/>
        <s v="PRLV SEPA MAAF SANTE ECH/100818 ID EMETTEUR/FR26ZZ"/>
        <s v="ECHEANCE PRET 01333 60927434 (CAPITAL DU 11570,57 EUR)"/>
        <s v="/DE CAF DE L HERAULT /MOTIF XPXREFERENCE"/>
        <s v="/DE DAWIR DAPHNE /MOTIF REMB COURSES OUL"/>
        <s v="DU 310718 E.LECLERC CARTE 4974XXXXXXXX29"/>
        <s v="DU 120818 STATION ETS LAC HOMPS CARTE 49"/>
        <s v="DU 140818 ARTERRIS LEZIGNAN0243/ CARTE 4"/>
        <s v="DU 140818 CARREFOUR MARKE LEZIGNAN CORB"/>
        <s v="DU 140818 ETS BERTRAND LEZIGNAN CORB CAR"/>
        <s v="DU 170818 ALMAPHAR PEPIEUX CARTE 4974XXX"/>
        <s v="DU 200818 COVALSTE DAC ST CHINIAN CARTE"/>
        <s v="DU 200818 DELICES DE L OU BIZE MINERVOI"/>
        <s v="DU 200818 ETS LACANS CAIS HOMPS CARTE 49"/>
        <s v="DU 270818 DELICES DE L OU BIZE MINERVOI"/>
        <s v="DU 280818 COVALSTE DAC ST CHINIAN CARTE"/>
        <s v="DU 280818 ETS LACANS CAIS HOMPS CARTE 49"/>
        <s v="DU 280818 NETFLIX COM COURBEVOIE CARTE 4"/>
        <s v="/DE GLASER SARAH /MOTIF CLOTURE LIVRET /"/>
        <s v="CARDIF ASSURANCE VIE ECH/050918 ID EMETT"/>
        <s v="salaire 08/2018 BORDEREAU 02872086 "/>
        <s v="PRLV SEPA ORANGE ECH/100918 ID EMETTEUR/FR18ZZZ002"/>
        <s v="MAAF ASSURANCES SA ECH/100918 ID EMETTEU"/>
        <s v="PRLV SEPA MAAF SANTE ECH/100918 ID EMETTEUR/FR26ZZ"/>
        <s v="N°5920333"/>
        <s v="/DE MAAF SANTE /MOTIF 201804290943 00769"/>
        <s v="/DE C.P.A.M. CARCASSONNE /MOTIF 18253"/>
        <s v="N°5920334"/>
        <s v="/DE MAAF SANTE /MOTIF 201804068310"/>
        <s v="/DE C.P.A.M. CARCASSONNE /MOTIF 18267"/>
        <s v="/DE GLASER SARAH /MOTIF SOLDE FORTUNÉO --&gt; Livret épargne"/>
        <s v="EDF ECH 170918"/>
        <s v="N°5920335"/>
        <s v="14/09/18 16H49 07184636 CRCA DU LANGUEDO"/>
        <s v="22/09/18 12H17 00008235 CREDIT AGRICOLE CHABRIERES ST MA"/>
        <s v="DU 290818 ALMAPHAR PEPIEUX CARTE 4974XXX"/>
        <s v="DU 310818 BIOMINERVOIS OLONZAC CARTE 497"/>
        <s v="DU 310818 LA GRANGE BIZE MINERVOI CARTE"/>
        <s v="DU 010918 ASF RUEIL MALMAIS CARTE 4974XX"/>
        <s v="DU 020918 E.LECLERC CARTE 4974XXXXXXXX29"/>
        <s v="DU 030918 ALMAPHAR PEPIEUX CARTE 4974XXX"/>
        <s v="DU 030918 ETS LACANS CAIS HOMPS CARTE 49"/>
        <s v="DU 110918 BIOMINERVOIS OLONZAC CARTE 497"/>
        <s v="DU 110918 CARREFOUR MARKE LEZIGNAN CORB"/>
        <s v="DU 110918 LES PAINS DE GA LEZIGNAN CORB"/>
        <s v="DU 130918 ALMAPHAR PEPIEUX CARTE 4974XXX"/>
        <s v="DU 140918 PRESSE D OLONZA OLONZAC CARTE"/>
        <s v="DU 180918 BIOMINERVOIS OLONZAC CARTE 497"/>
        <s v="DU 200918 CC MINERVOIS ST PONS DE TH CAR"/>
        <s v="DU 200918 COCCINELLE PEPIEUX CARTE 4974X"/>
        <s v="DU 220918 INTERMARCHE SAINT MARCEL CARTE"/>
        <s v="DU 220918 SEL BARTHES DUR BIZE MINERVO C"/>
        <s v="DU 240918 SA PERIS MONTAR OLONZAC CARTE"/>
        <s v="DU 260918 BIOMINERVOIS OLONZAC CARTE 497"/>
        <s v="DU 270918 ALMAPHAR PEPIEUX CARTE 4974XXX"/>
        <s v="N°5920332"/>
        <s v="CARDIF ASSURANCE VIE ECH/051018 ID EMETT"/>
        <s v="ORANGE ECH/091018 ID EMETTEUR/FR18ZZZ002"/>
        <s v="MAAF SANTE ECH/101018 ID EMETTEUR/FR26ZZ"/>
        <s v="01333 60927434 (CAPITAL DU 10939,63 EUR)"/>
        <s v="10/10/18 11H48 07184636 CRCA DU LANGUEDO"/>
        <s v="salaire 09/2018 BORDEREAU 07090953 "/>
        <s v="/DE C.P.A.M. CARCASSONNE /MOTIF 18296000"/>
        <s v="D.G.F.I.P IMPOT 34047 ECH/251018 ID EMET"/>
        <s v="/DE MAAF SANTE /MOTIF 201804820552 007 0077410640 "/>
        <s v="/DE CAF DE L HERAULT APL rappel 01/08/17 à 30/09/18"/>
        <s v="/DE CAF DE L HERAULT ARS rappel rentrée 2017"/>
        <s v="N°5920337"/>
        <s v="DU 280918 NETFLIX COM COURBEVOIE"/>
        <s v="DU 031018 ETS LACANS CAIS HOMPS 22"/>
        <s v="DU 031018 STATION ETS LAC HOMPS"/>
        <s v="DU 031018 SNCF INTERNET   PARIS CEDEX 0"/>
        <s v="DU 041018 ASF   TOULOUSE  RUEIL MALMAIS 8 ,50"/>
        <s v="DU 091018 ASF   CARCASSON RUEIL MALMAIS"/>
        <s v="DU 091018 ETS LACANS CAIS HOMPS"/>
        <s v="DU 111018 BUVETTE DE CABE BIZE MINERVOI"/>
        <s v="DU 111018 DISTRI STATION  OLONZAC"/>
        <s v="DU 111018 FLEUR A FLEUR   OLONZAC"/>
        <s v="DU 111018 AUTOSUR0232 OLONZAC"/>
        <s v="DU 121018 CASINO OLONZAC  OLONZAC"/>
        <s v="DU 131018 INTERMARCHE SAINT MARCEL"/>
        <s v="DU 161018 BIOMINERVOIS OLONZAC"/>
        <s v="DU 191018 CASINO OLONZAC  OLONZAC"/>
        <s v="DU 201018 STATION ETS LAC HOMPS"/>
        <s v="DU 231018 RR HORODATEURS  TOULOUSE"/>
        <s v="DU 231018 ASF   TOULOUSE  RUEIL MALMAIS"/>
        <s v="DU 231018 TOTAL TOULOUSE"/>
        <s v="DU 231018 BIOMINERVOIS OLONZAC"/>
        <s v="DU 271018 INTERMARCHE BANNALEC"/>
        <s v="DU 281018 NETFLIX COM COURBEVOIE"/>
        <s v="DU 281018 E.LECLERC LUCON"/>
        <s v="DU 281018 ASF RUEIL MALMAIS"/>
        <s v="BORDEREAU 01176366 salaire 05/2018" u="1"/>
        <s v="BORDEREAU 03375004 salaire 03/2018 chq n° 7.994.071" u="1"/>
        <s v="BORDEREAU 02872086 salaire 08/2018" u="1"/>
        <s v="BORDEREAU 01349986 salaire 06/2018" u="1"/>
        <s v="BORDEREAU 07090953 salaire 09/2018" u="1"/>
        <s v="BORDEREAU 02872086 /NOPT/NB CHQ TRAITE /" u="1"/>
        <s v="BORDEREAU 07090953 /NOPT/NB CHQ TRAITE /" u="1"/>
        <s v="BORDEREAU 01349987 salaire 07/2018" u="1"/>
        <s v="BORDEREAU 03375004 salaire 04/2018 chq n° 7.994.081" u="1"/>
        <s v="REMISE CHEQUES BORDEREAU 01349987 /NOPT/NB CHQ TRAITE /" u="1"/>
      </sharedItems>
    </cacheField>
    <cacheField name="Montant operation en euro" numFmtId="0">
      <sharedItems containsSemiMixedTypes="0" containsString="0" containsNumber="1" minValue="-909" maxValue="2000"/>
    </cacheField>
    <cacheField name="cumul" numFmtId="164">
      <sharedItems containsString="0" containsBlank="1" containsNumber="1" minValue="-313.41000000000003" maxValue="2702.5599999999981"/>
    </cacheField>
    <cacheField name="catégories" numFmtId="0">
      <sharedItems containsBlank="1" count="62">
        <m/>
        <s v="FRAIS BQ COTISATION ESPRIT LIBRE"/>
        <s v="POLE EMPLOI"/>
        <s v="FRAIS BQ TENUE DE COMPTE"/>
        <s v="ORANGE"/>
        <s v="MAAF SANTÉ"/>
        <s v="ECHEANCE PRÊT"/>
        <s v="CARDIF ASSURANCE"/>
        <s v="GLASER DAPHNÉ"/>
        <s v="RETRAIT DAB"/>
        <s v="CHEQUE"/>
        <s v="FRAIS BQ COMMISSION INTERVENTION"/>
        <s v="PORTAL JEROME"/>
        <s v="SUPERMARCHÉ"/>
        <s v="CARTE GRISE"/>
        <s v="BRICOLAGE"/>
        <s v="RESTAURANT"/>
        <s v="LE CHAIX HOMPS"/>
        <s v="BIOMINERVOIS"/>
        <s v="PHARMACIE"/>
        <s v="PEPINIERE D ARCADIE"/>
        <s v="CARBURANT"/>
        <s v="LA POSTE"/>
        <s v="NETFLIX"/>
        <s v="ASF"/>
        <s v="SALAIRE"/>
        <s v="PARTAL NICOLAS"/>
        <s v="MAAF"/>
        <s v="EDF"/>
        <s v="CPAM"/>
        <s v="EAU &amp; ASSAINISSEMENT"/>
        <s v="ORDURES MENAGERES"/>
        <s v="TAXE HABITATION 2017"/>
        <s v="DIVERS"/>
        <s v="GLASER ANNA"/>
        <s v="PORTAL JEROME +"/>
        <s v="SNCF"/>
        <s v="GLASER URS"/>
        <s v="PARKING"/>
        <s v="CALEDONIA"/>
        <s v="DARTY"/>
        <s v="HEMA"/>
        <s v="JENNYFER"/>
        <s v="TISSEO"/>
        <s v="MOREL FRANCK"/>
        <s v="CYRILLUS"/>
        <s v="NICE THINGS"/>
        <s v="PRINCESS TAMTAM"/>
        <s v="SNC DES CARMES"/>
        <s v="ETS LACANS"/>
        <s v="LAURAGAIS AVIGNONET"/>
        <s v="ARTERRIS"/>
        <s v="CAF ARS"/>
        <s v="GLASER DAPHNÉ Alimentation"/>
        <s v="VIRT DE FORTUNÉO"/>
        <s v="CPTE A CPTE"/>
        <s v="ANIMAUX"/>
        <s v="SCOLARITÉ "/>
        <s v="Taxes Foncières 2018"/>
        <s v="CAF APL"/>
        <s v="MEDECIN ELIOT"/>
        <s v="AUTOMOBILE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ibault THOMAS" refreshedDate="43420.418676504632" createdVersion="3" refreshedVersion="3" minRefreshableVersion="3" recordCount="43">
  <cacheSource type="worksheet">
    <worksheetSource ref="A5:G48" sheet="201809"/>
  </cacheSource>
  <cacheFields count="7">
    <cacheField name="Date operation" numFmtId="14">
      <sharedItems containsSemiMixedTypes="0" containsNonDate="0" containsDate="1" containsString="0" minDate="2018-09-03T00:00:00" maxDate="2018-09-29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0">
      <sharedItems containsSemiMixedTypes="0" containsString="0" containsNumber="1" minValue="-499.4" maxValue="1011.98" count="41">
        <n v="-18.600000000000001"/>
        <n v="-4.5"/>
        <n v="-15.1"/>
        <n v="-11.45"/>
        <n v="-32.92"/>
        <n v="-13.01"/>
        <n v="-3.78"/>
        <n v="41.53"/>
        <n v="17.5"/>
        <n v="-499.4"/>
        <n v="-18"/>
        <n v="-352.37"/>
        <n v="-221.62"/>
        <n v="-27.72"/>
        <n v="-11.47"/>
        <n v="-1.25"/>
        <n v="-19"/>
        <n v="-63.39"/>
        <n v="7.5"/>
        <n v="17.809999999999999"/>
        <n v="-67.53"/>
        <n v="-13.8"/>
        <n v="-20.5"/>
        <n v="-17.23"/>
        <n v="-31.7"/>
        <n v="-4.95"/>
        <n v="160"/>
        <n v="-26"/>
        <n v="-40"/>
        <n v="-100"/>
        <n v="1011.98"/>
        <n v="-34.630000000000003"/>
        <n v="-11.85"/>
        <n v="-33.99"/>
        <n v="-151.66999999999999"/>
        <n v="-31.37"/>
        <n v="499.4"/>
        <n v="-59.34"/>
        <n v="-21.7"/>
        <n v="-25"/>
        <n v="-77.900000000000006"/>
      </sharedItems>
    </cacheField>
    <cacheField name="cumul" numFmtId="164">
      <sharedItems/>
    </cacheField>
    <cacheField name="catégories" numFmtId="0">
      <sharedItems containsBlank="1" count="23">
        <s v="ANIMAUX"/>
        <s v="ASF"/>
        <s v="BIOMINERVOIS"/>
        <s v="CARDIF ASSURANCE"/>
        <s v="CPAM"/>
        <s v="CPTE A CPTE"/>
        <s v="DIVERS"/>
        <s v="ECHEANCE PRÊT"/>
        <s v="EDF"/>
        <s v="ETS LACANS"/>
        <s v="FRAIS BQ COTISATION ESPRIT LIBRE"/>
        <s v="FRAIS BQ TENUE DE COMPTE"/>
        <s v="MAAF"/>
        <s v="MAAF SANTÉ"/>
        <s v="ORANGE"/>
        <s v="PHARMACIE"/>
        <s v="PORTAL JEROME"/>
        <s v="RESTAURANT"/>
        <s v="RETRAIT DAB"/>
        <s v="SALAIRE"/>
        <s v="SUPERMARCHÉ"/>
        <s v="VIRT DE FORTUNÉO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hibault THOMAS" refreshedDate="43420.433249884256" createdVersion="3" refreshedVersion="3" minRefreshableVersion="3" recordCount="33">
  <cacheSource type="worksheet">
    <worksheetSource ref="A5:G38" sheet="201804"/>
  </cacheSource>
  <cacheFields count="7">
    <cacheField name="Date operation" numFmtId="14">
      <sharedItems containsSemiMixedTypes="0" containsNonDate="0" containsDate="1" containsString="0" minDate="2018-04-04T00:00:00" maxDate="2018-05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352.37" maxValue="2000" count="33">
        <n v="-11.47"/>
        <n v="794.89"/>
        <n v="-1.25"/>
        <n v="-77.069999999999993"/>
        <n v="-50.15"/>
        <n v="-352.37"/>
        <n v="-4.97"/>
        <n v="2000"/>
        <n v="-20"/>
        <n v="-20.66"/>
        <n v="-8"/>
        <n v="160"/>
        <n v="-94.07"/>
        <n v="-72.760000000000005"/>
        <n v="-51.67"/>
        <n v="-51.55"/>
        <n v="-40.270000000000003"/>
        <n v="-35.700000000000003"/>
        <n v="-32.64"/>
        <n v="-32.229999999999997"/>
        <n v="-31.16"/>
        <n v="-28.78"/>
        <n v="-28.15"/>
        <n v="-25.5"/>
        <n v="-18.100000000000001"/>
        <n v="-17.899999999999999"/>
        <n v="-17.75"/>
        <n v="-16"/>
        <n v="-15.6"/>
        <n v="-13.15"/>
        <n v="-7.99"/>
        <n v="-5.4"/>
        <n v="-0.8"/>
      </sharedItems>
    </cacheField>
    <cacheField name="cumul" numFmtId="164">
      <sharedItems containsString="0" containsBlank="1" containsNumber="1" minValue="-15.8" maxValue="2095.54"/>
    </cacheField>
    <cacheField name="catégories" numFmtId="0">
      <sharedItems count="24">
        <s v="FRAIS BQ COTISATION ESPRIT LIBRE"/>
        <s v="POLE EMPLOI"/>
        <s v="FRAIS BQ TENUE DE COMPTE"/>
        <s v="ORANGE"/>
        <s v="MAAF SANTÉ"/>
        <s v="ECHEANCE PRÊT"/>
        <s v="CARDIF ASSURANCE"/>
        <s v="GLASER DAPHNÉ"/>
        <s v="RETRAIT DAB"/>
        <s v="CHEQUE"/>
        <s v="FRAIS BQ COMMISSION INTERVENTION"/>
        <s v="PORTAL JEROME"/>
        <s v="SUPERMARCHÉ"/>
        <s v="CARTE GRISE"/>
        <s v="BRICOLAGE"/>
        <s v="RESTAURANT"/>
        <s v="LE CHAIX HOMPS"/>
        <s v="BIOMINERVOIS"/>
        <s v="PHARMACIE"/>
        <s v="PEPINIERE D ARCADIE"/>
        <s v="CARBURANT"/>
        <s v="LA POSTE"/>
        <s v="NETFLIX"/>
        <s v="ASF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hibault THOMAS" refreshedDate="43420.615151157406" createdVersion="3" refreshedVersion="3" minRefreshableVersion="3" recordCount="38">
  <cacheSource type="worksheet">
    <worksheetSource ref="A5:G43" sheet="201806"/>
  </cacheSource>
  <cacheFields count="7">
    <cacheField name="Date operation" numFmtId="14">
      <sharedItems containsSemiMixedTypes="0" containsNonDate="0" containsDate="1" containsString="0" minDate="2018-06-04T00:00:00" maxDate="2018-06-30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352.37" maxValue="651.92999999999995" count="37">
        <n v="-11.47"/>
        <n v="-1.25"/>
        <n v="651.92999999999995"/>
        <n v="-4.97"/>
        <n v="-30"/>
        <n v="-77.78"/>
        <n v="-50.15"/>
        <n v="-352.37"/>
        <n v="-20"/>
        <n v="200"/>
        <n v="-40"/>
        <n v="96.33"/>
        <n v="26.76"/>
        <n v="160"/>
        <n v="600"/>
        <n v="-40.17"/>
        <n v="-20.5"/>
        <n v="-67.680000000000007"/>
        <n v="-43.65"/>
        <n v="-144"/>
        <n v="-20.89"/>
        <n v="-11.69"/>
        <n v="-15.9"/>
        <n v="-28.86"/>
        <n v="-55.14"/>
        <n v="-21.46"/>
        <n v="-41.44"/>
        <n v="-58.66"/>
        <n v="-14.1"/>
        <n v="-30.8"/>
        <n v="-13.6"/>
        <n v="-17.84"/>
        <n v="-28.8"/>
        <n v="-10.48"/>
        <n v="-39.19"/>
        <n v="-7.99"/>
        <n v="-19.760000000000002"/>
      </sharedItems>
    </cacheField>
    <cacheField name="cumul" numFmtId="164">
      <sharedItems containsSemiMixedTypes="0" containsString="0" containsNumber="1" minValue="-12.72" maxValue="1117.03"/>
    </cacheField>
    <cacheField name="catégories" numFmtId="0">
      <sharedItems count="20">
        <s v="FRAIS BQ COTISATION ESPRIT LIBRE"/>
        <s v="FRAIS BQ TENUE DE COMPTE"/>
        <s v="SALAIRE"/>
        <s v="CARDIF ASSURANCE"/>
        <s v="RETRAIT DAB"/>
        <s v="ORANGE"/>
        <s v="MAAF SANTÉ"/>
        <s v="ECHEANCE PRÊT"/>
        <s v="GLASER ANNA"/>
        <s v="PORTAL JEROME"/>
        <s v="PORTAL JEROME +"/>
        <s v="SUPERMARCHÉ"/>
        <s v="PHARMACIE"/>
        <s v="SNCF"/>
        <s v="BIOMINERVOIS"/>
        <s v="RESTAURANT"/>
        <s v="BRICOLAGE"/>
        <s v="DIVERS"/>
        <s v="CARBURANT"/>
        <s v="NETFLIX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hibault THOMAS" refreshedDate="43420.624058564812" createdVersion="3" refreshedVersion="3" minRefreshableVersion="3" recordCount="58">
  <cacheSource type="worksheet">
    <worksheetSource ref="A5:G63" sheet="201807"/>
  </cacheSource>
  <cacheFields count="7">
    <cacheField name="Date operation" numFmtId="14">
      <sharedItems containsSemiMixedTypes="0" containsNonDate="0" containsDate="1" containsString="0" minDate="2018-07-02T00:00:00" maxDate="2018-08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396.59" maxValue="1066.67" count="52">
        <n v="-322.74"/>
        <n v="-11.47"/>
        <n v="-1.25"/>
        <n v="200"/>
        <n v="-3.78"/>
        <n v="-396.59"/>
        <n v="-91.26"/>
        <n v="-71.209999999999994"/>
        <n v="120"/>
        <n v="110"/>
        <n v="-20"/>
        <n v="-352.37"/>
        <n v="-80"/>
        <n v="17.5"/>
        <n v="1066.67"/>
        <n v="-60"/>
        <n v="-30"/>
        <n v="-71.680000000000007"/>
        <n v="160"/>
        <n v="-36.869999999999997"/>
        <n v="-92.61"/>
        <n v="-9.3800000000000008"/>
        <n v="-8.5"/>
        <n v="-10.85"/>
        <n v="-21.49"/>
        <n v="-16.12"/>
        <n v="-17.88"/>
        <n v="-25.29"/>
        <n v="-14.15"/>
        <n v="-42.9"/>
        <n v="-4"/>
        <n v="-329"/>
        <n v="-23.5"/>
        <n v="-10.58"/>
        <n v="-19.899999999999999"/>
        <n v="-22.8"/>
        <n v="-13.7"/>
        <n v="-15"/>
        <n v="-40.39"/>
        <n v="-18.690000000000001"/>
        <n v="-17.64"/>
        <n v="-40.01"/>
        <n v="-19.989999999999998"/>
        <n v="-34.75"/>
        <n v="-41"/>
        <n v="-15.8"/>
        <n v="-10.42"/>
        <n v="-23.95"/>
        <n v="-38.22"/>
        <n v="-56.47"/>
        <n v="-7.99"/>
        <n v="-16.7"/>
      </sharedItems>
    </cacheField>
    <cacheField name="cumul" numFmtId="164">
      <sharedItems containsSemiMixedTypes="0" containsString="0" containsNumber="1" minValue="-920.67000000000007" maxValue="471.82"/>
    </cacheField>
    <cacheField name="catégories" numFmtId="0">
      <sharedItems count="39">
        <s v="EDF"/>
        <s v="FRAIS BQ COTISATION ESPRIT LIBRE"/>
        <s v="FRAIS BQ TENUE DE COMPTE"/>
        <s v="PARTAL Nicolas"/>
        <s v="CARDIF ASSURANCE"/>
        <s v="MAAF"/>
        <s v="ORANGE"/>
        <s v="MAAF SANTÉ"/>
        <s v="GLASER URS"/>
        <s v="RETRAIT DAB"/>
        <s v="ECHEANCE PRÊT"/>
        <s v="GLASER ANNA"/>
        <s v="CPAM"/>
        <s v="SALAIRE"/>
        <s v="EAU &amp; ASSAINISSEMENT"/>
        <s v="GLASER DAPHNÉ"/>
        <s v="PORTAL JEROME"/>
        <s v="CARBURANT"/>
        <s v="SUPERMARCHÉ"/>
        <s v="BIOMINERVOIS"/>
        <s v="ASF"/>
        <s v="PHARMACIE"/>
        <s v="PARKING"/>
        <s v="CALEDONIA"/>
        <s v="DARTY"/>
        <s v="HEMA"/>
        <s v="JENNYFER"/>
        <s v="SNCF"/>
        <s v="TISSEO"/>
        <s v="MOREL FRANCK"/>
        <s v="CYRILLUS"/>
        <s v="NICE THINGS"/>
        <s v="PRINCESS TAMTAM"/>
        <s v="SNC DES CARMES"/>
        <s v="ETS LACANS"/>
        <s v="LAURAGAIS AVIGNONET"/>
        <s v="ARTERRIS"/>
        <s v="NETFLIX"/>
        <s v="RESTAURANT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Thibault THOMAS" refreshedDate="43420.631541087962" createdVersion="3" refreshedVersion="3" minRefreshableVersion="3" recordCount="25">
  <cacheSource type="worksheet">
    <worksheetSource ref="A5:G30" sheet="201808"/>
  </cacheSource>
  <cacheFields count="7">
    <cacheField name="Date operation" numFmtId="14">
      <sharedItems containsSemiMixedTypes="0" containsNonDate="0" containsDate="1" containsString="0" minDate="2018-08-02T00:00:00" maxDate="2018-09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352.37" maxValue="795.45" count="25">
        <n v="-11.47"/>
        <n v="-1.25"/>
        <n v="-3.78"/>
        <n v="795.45"/>
        <n v="-93.41"/>
        <n v="-63.39"/>
        <n v="-352.37"/>
        <n v="388.02"/>
        <n v="350"/>
        <n v="172"/>
        <n v="160"/>
        <n v="-30.96"/>
        <n v="-41.5"/>
        <n v="-32.479999999999997"/>
        <n v="-26.73"/>
        <n v="-194.87"/>
        <n v="-120.25"/>
        <n v="-20.5"/>
        <n v="-33.17"/>
        <n v="-117.98"/>
        <n v="-66.89"/>
        <n v="-54.44"/>
        <n v="-34.96"/>
        <n v="-18.41"/>
        <n v="-7.99"/>
      </sharedItems>
    </cacheField>
    <cacheField name="cumul" numFmtId="164">
      <sharedItems containsSemiMixedTypes="0" containsString="0" containsNumber="1" minValue="-16.5" maxValue="1339.8000000000002"/>
    </cacheField>
    <cacheField name="catégories" numFmtId="0">
      <sharedItems count="15">
        <s v="FRAIS BQ COTISATION ESPRIT LIBRE"/>
        <s v="FRAIS BQ TENUE DE COMPTE"/>
        <s v="CARDIF ASSURANCE"/>
        <s v="SALAIRE"/>
        <s v="ORANGE"/>
        <s v="MAAF SANTÉ"/>
        <s v="ECHEANCE PRÊT"/>
        <s v="CAF ARS"/>
        <s v="GLASER DAPHNÉ Alimentation"/>
        <s v="PORTAL JEROME"/>
        <s v="SUPERMARCHÉ"/>
        <s v="CARBURANT"/>
        <s v="ARTERRIS"/>
        <s v="PHARMACIE"/>
        <s v="NETFLIX"/>
      </sharedItems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Thibault THOMAS" refreshedDate="43420.641768518515" createdVersion="3" refreshedVersion="3" minRefreshableVersion="3" recordCount="43">
  <cacheSource type="worksheet">
    <worksheetSource ref="A5:G48" sheet="201810"/>
  </cacheSource>
  <cacheFields count="7">
    <cacheField name="Date operation" numFmtId="14">
      <sharedItems containsSemiMixedTypes="0" containsNonDate="0" containsDate="1" containsString="0" minDate="2018-09-20T00:00:00" maxDate="2018-11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702" maxValue="913.86" count="39">
        <n v="-11.47"/>
        <n v="-5"/>
        <n v="-3.78"/>
        <n v="-62.99"/>
        <n v="-63.39"/>
        <n v="400"/>
        <n v="-352.37"/>
        <n v="-50"/>
        <n v="913.86"/>
        <n v="17"/>
        <n v="-702"/>
        <n v="160"/>
        <n v="7.5"/>
        <n v="374"/>
        <n v="364.09"/>
        <n v="-25"/>
        <n v="-7.99"/>
        <n v="-22.97"/>
        <n v="-30.37"/>
        <n v="-108"/>
        <n v="-8.5"/>
        <n v="-35.31"/>
        <n v="-14.5"/>
        <n v="-23.99"/>
        <n v="-39.6"/>
        <n v="-70"/>
        <n v="-65.13"/>
        <n v="-39.729999999999997"/>
        <n v="-28.81"/>
        <n v="-56.61"/>
        <n v="-33.24"/>
        <n v="-1"/>
        <n v="-30.79"/>
        <n v="-41.7"/>
        <n v="-19.3"/>
        <n v="-38.78"/>
        <n v="-31.76"/>
        <n v="-34.700000000000003"/>
        <n v="-77.900000000000006"/>
      </sharedItems>
    </cacheField>
    <cacheField name="cumul" numFmtId="164">
      <sharedItems containsSemiMixedTypes="0" containsString="0" containsNumber="1" minValue="-149" maxValue="985.45"/>
    </cacheField>
    <cacheField name="catégories" numFmtId="0">
      <sharedItems containsBlank="1" count="26">
        <s v="FRAIS BQ COTISATION ESPRIT LIBRE"/>
        <s v="SCOLARITÉ "/>
        <s v="CARDIF ASSURANCE"/>
        <s v="ORANGE"/>
        <s v="MAAF SANTÉ"/>
        <s v="PORTAL JEROME +"/>
        <s v="ECHEANCE PRÊT"/>
        <s v="RETRAIT DAB"/>
        <s v="SALAIRE"/>
        <s v="CPAM"/>
        <s v="Taxes Foncières 2018"/>
        <s v="PORTAL JEROME"/>
        <s v="CAF APL"/>
        <s v="CAF ARS"/>
        <s v="MEDECIN ELIOT"/>
        <s v="NETFLIX"/>
        <s v="ETS LACANS"/>
        <s v="CARBURANT"/>
        <s v="SNCF"/>
        <s v="ASF"/>
        <s v="RESTAURANT"/>
        <s v="DIVERS"/>
        <s v="AUTOMOBILE"/>
        <s v="SUPERMARCHÉ"/>
        <s v="BIOMINERVOIS"/>
        <m/>
      </sharedItems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Thibault THOMAS" refreshedDate="43420.66580347222" createdVersion="3" refreshedVersion="3" minRefreshableVersion="3" recordCount="43">
  <cacheSource type="worksheet">
    <worksheetSource ref="A5:G48" sheet="201805"/>
  </cacheSource>
  <cacheFields count="7">
    <cacheField name="Date operation" numFmtId="14">
      <sharedItems containsNonDate="0" containsDate="1" containsString="0" containsBlank="1" minDate="2018-05-02T00:00:00" maxDate="2018-06-01T00:00:00"/>
    </cacheField>
    <cacheField name="Libelle court" numFmtId="0">
      <sharedItems containsBlank="1"/>
    </cacheField>
    <cacheField name="Type operation" numFmtId="0">
      <sharedItems containsBlank="1"/>
    </cacheField>
    <cacheField name="Libelle operation" numFmtId="0">
      <sharedItems containsBlank="1"/>
    </cacheField>
    <cacheField name="Montant operation en euro" numFmtId="164">
      <sharedItems containsString="0" containsBlank="1" containsNumber="1" minValue="-909" maxValue="1000" count="38">
        <n v="-30"/>
        <n v="-11.47"/>
        <n v="-1.25"/>
        <n v="-4.97"/>
        <n v="191.51"/>
        <n v="692.56"/>
        <n v="45"/>
        <n v="-15.4"/>
        <n v="-20"/>
        <n v="-125.11"/>
        <n v="-83.5"/>
        <n v="-50.15"/>
        <n v="-352.37"/>
        <n v="-50"/>
        <n v="14"/>
        <n v="-130.13"/>
        <n v="-65.34"/>
        <n v="-77.900000000000006"/>
        <n v="-909"/>
        <n v="-65"/>
        <n v="1000"/>
        <n v="160"/>
        <n v="-43.73"/>
        <n v="-63.23"/>
        <n v="-8.5"/>
        <n v="-40.200000000000003"/>
        <n v="-73.95"/>
        <n v="-61.55"/>
        <n v="-0.4"/>
        <n v="-20.8"/>
        <n v="-36.11"/>
        <n v="-38.770000000000003"/>
        <n v="-21.42"/>
        <n v="-18.11"/>
        <n v="-86.79"/>
        <n v="-35"/>
        <n v="-7.99"/>
        <m/>
      </sharedItems>
    </cacheField>
    <cacheField name="cumul" numFmtId="164">
      <sharedItems containsString="0" containsBlank="1" containsNumber="1" minValue="-1048.52" maxValue="881.37999999999988"/>
    </cacheField>
    <cacheField name="catégories" numFmtId="0">
      <sharedItems containsBlank="1" count="26">
        <s v="CHEQUE"/>
        <s v="FRAIS BQ COTISATION ESPRIT LIBRE"/>
        <s v="FRAIS BQ TENUE DE COMPTE"/>
        <s v="CARDIF ASSURANCE"/>
        <s v="SALAIRE"/>
        <s v="PARTAL NICOLAS"/>
        <s v="MAAF"/>
        <s v="RETRAIT DAB"/>
        <s v="EDF"/>
        <s v="ORANGE"/>
        <s v="MAAF SANTÉ"/>
        <s v="ECHEANCE PRÊT"/>
        <s v="CPAM"/>
        <s v="EAU &amp; ASSAINISSEMENT"/>
        <s v="ORDURES MENAGERES"/>
        <s v="TAXE HABITATION 2017"/>
        <s v="GLASER DAPHNÉ"/>
        <s v="PORTAL JEROME"/>
        <s v="SUPERMARCHÉ"/>
        <s v="ASF"/>
        <s v="CARBURANT"/>
        <s v="DIVERS"/>
        <s v="RESTAURANT"/>
        <s v="PHARMACIE"/>
        <s v="NETFLIX"/>
        <m/>
      </sharedItems>
    </cacheField>
  </cacheFields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Thibault THOMAS" refreshedDate="43420.670440740738" createdVersion="3" refreshedVersion="3" minRefreshableVersion="3" recordCount="148">
  <cacheSource type="worksheet">
    <worksheetSource ref="A6:C154" sheet="Budget"/>
  </cacheSource>
  <cacheFields count="4">
    <cacheField name="Mois" numFmtId="1">
      <sharedItems containsSemiMixedTypes="0" containsString="0" containsNumber="1" containsInteger="1" minValue="5" maxValue="10"/>
    </cacheField>
    <cacheField name="Catégorie" numFmtId="0">
      <sharedItems count="56">
        <s v="(vide)"/>
        <s v="ANIMAUX"/>
        <s v="ARTERRIS"/>
        <s v="ASF"/>
        <s v="AUTOMOBILE"/>
        <s v="BIOMINERVOIS"/>
        <s v="BRICOLAGE"/>
        <s v="CAF APL"/>
        <s v="CAF ARS"/>
        <s v="CALEDONIA"/>
        <s v="CARBURANT"/>
        <s v="CARDIF ASSURANCE"/>
        <s v="CHEQUE"/>
        <s v="CPAM"/>
        <s v="CPTE A CPTE"/>
        <s v="CYRILLUS"/>
        <s v="DARTY"/>
        <s v="DIVERS"/>
        <s v="EAU &amp; ASSAINISSEMENT"/>
        <s v="ECHEANCE PRÊT"/>
        <s v="EDF"/>
        <s v="ETS LACANS"/>
        <s v="FRAIS BQ COTISATION ESPRIT LIBRE"/>
        <s v="FRAIS BQ TENUE DE COMPTE"/>
        <s v="GLASER ANNA"/>
        <s v="GLASER DAPHNÉ"/>
        <s v="GLASER DAPHNÉ Alimentation"/>
        <s v="GLASER URS"/>
        <s v="HEMA"/>
        <s v="JENNYFER"/>
        <s v="LAURAGAIS AVIGNONET"/>
        <s v="MAAF"/>
        <s v="MAAF SANTÉ"/>
        <s v="MEDECIN ELIOT"/>
        <s v="MOREL FRANCK"/>
        <s v="NETFLIX"/>
        <s v="NICE THINGS"/>
        <s v="ORANGE"/>
        <s v="ORDURES MENAGERES"/>
        <s v="PARKING"/>
        <s v="PARTAL NICOLAS"/>
        <s v="PHARMACIE"/>
        <s v="PORTAL JEROME"/>
        <s v="PORTAL JEROME +"/>
        <s v="PRINCESS TAMTAM"/>
        <s v="RESTAURANT"/>
        <s v="RETRAIT DAB"/>
        <s v="SALAIRE"/>
        <s v="SCOLARITÉ "/>
        <s v="SNC DES CARMES"/>
        <s v="SNCF"/>
        <s v="SUPERMARCHÉ"/>
        <s v="TAXE HABITATION 2017"/>
        <s v="Taxes Foncières 2018"/>
        <s v="TISSEO"/>
        <s v="VIRT DE FORTUNÉO"/>
      </sharedItems>
    </cacheField>
    <cacheField name="débit" numFmtId="0">
      <sharedItems containsString="0" containsBlank="1" containsNumber="1" minValue="-909" maxValue="-1.25"/>
    </cacheField>
    <cacheField name="crédit" numFmtId="0">
      <sharedItems containsString="0" containsBlank="1" containsNumber="1" minValue="14" maxValue="1066.6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m/>
    <m/>
    <x v="0"/>
    <n v="-313.41000000000003"/>
    <n v="-313.41000000000003"/>
    <x v="0"/>
  </r>
  <r>
    <x v="1"/>
    <s v="COMMIS."/>
    <s v="COMMISSIONS"/>
    <x v="1"/>
    <n v="-11.47"/>
    <m/>
    <x v="1"/>
  </r>
  <r>
    <x v="1"/>
    <s v="SCT"/>
    <s v="VIR SEPA RECU"/>
    <x v="2"/>
    <n v="794.89"/>
    <m/>
    <x v="2"/>
  </r>
  <r>
    <x v="1"/>
    <s v="FRAIS"/>
    <s v="FRAIS"/>
    <x v="3"/>
    <n v="-1.25"/>
    <m/>
    <x v="3"/>
  </r>
  <r>
    <x v="2"/>
    <s v="SDD"/>
    <s v="PRLV SEPA"/>
    <x v="4"/>
    <n v="-77.069999999999993"/>
    <m/>
    <x v="4"/>
  </r>
  <r>
    <x v="3"/>
    <s v="SDD"/>
    <s v="PRLV SEPA"/>
    <x v="5"/>
    <n v="-50.15"/>
    <m/>
    <x v="5"/>
  </r>
  <r>
    <x v="3"/>
    <s v="ECH.PR"/>
    <s v="ECHEANCE PRET"/>
    <x v="6"/>
    <n v="-352.37"/>
    <m/>
    <x v="6"/>
  </r>
  <r>
    <x v="4"/>
    <s v="SDD"/>
    <s v="PRLV SEPA"/>
    <x v="7"/>
    <n v="-4.97"/>
    <n v="-15.8"/>
    <x v="7"/>
  </r>
  <r>
    <x v="5"/>
    <s v="SCT"/>
    <s v="VIR SEPA RECU"/>
    <x v="8"/>
    <n v="2000"/>
    <n v="1984.2"/>
    <x v="8"/>
  </r>
  <r>
    <x v="6"/>
    <s v="RET DAB"/>
    <s v="RETRAIT DAB"/>
    <x v="9"/>
    <n v="-20"/>
    <n v="1964.2"/>
    <x v="9"/>
  </r>
  <r>
    <x v="7"/>
    <s v="CHQ NO"/>
    <s v="CHEQUE"/>
    <x v="10"/>
    <n v="-20.66"/>
    <n v="1943.54"/>
    <x v="10"/>
  </r>
  <r>
    <x v="8"/>
    <s v="COMMIS."/>
    <s v="COMMISSIONS"/>
    <x v="11"/>
    <n v="-8"/>
    <n v="1935.54"/>
    <x v="11"/>
  </r>
  <r>
    <x v="8"/>
    <s v="SCT"/>
    <s v="VIR SEPA RECU"/>
    <x v="12"/>
    <n v="160"/>
    <n v="2095.54"/>
    <x v="12"/>
  </r>
  <r>
    <x v="8"/>
    <s v="FAC.CB"/>
    <s v="FACTURE CARTE"/>
    <x v="13"/>
    <n v="-94.07"/>
    <n v="2001.47"/>
    <x v="13"/>
  </r>
  <r>
    <x v="8"/>
    <s v="FAC.CB"/>
    <s v="FACTURE CARTE"/>
    <x v="14"/>
    <n v="-72.760000000000005"/>
    <n v="1928.71"/>
    <x v="14"/>
  </r>
  <r>
    <x v="8"/>
    <s v="FAC.CB"/>
    <s v="FACTURE CARTE"/>
    <x v="15"/>
    <n v="-51.67"/>
    <n v="1877.04"/>
    <x v="13"/>
  </r>
  <r>
    <x v="8"/>
    <s v="FAC.CB"/>
    <s v="FACTURE CARTE"/>
    <x v="16"/>
    <n v="-51.55"/>
    <n v="1825.49"/>
    <x v="15"/>
  </r>
  <r>
    <x v="8"/>
    <s v="FAC.CB"/>
    <s v="FACTURE CARTE"/>
    <x v="17"/>
    <n v="-40.270000000000003"/>
    <n v="1785.22"/>
    <x v="13"/>
  </r>
  <r>
    <x v="8"/>
    <s v="FAC.CB"/>
    <s v="FACTURE CARTE"/>
    <x v="18"/>
    <n v="-35.700000000000003"/>
    <n v="1749.52"/>
    <x v="16"/>
  </r>
  <r>
    <x v="8"/>
    <s v="FAC.CB"/>
    <s v="FACTURE CARTE"/>
    <x v="19"/>
    <n v="-32.64"/>
    <n v="1716.8799999999999"/>
    <x v="17"/>
  </r>
  <r>
    <x v="8"/>
    <s v="FAC.CB"/>
    <s v="FACTURE CARTE"/>
    <x v="20"/>
    <n v="-32.229999999999997"/>
    <n v="1684.6499999999999"/>
    <x v="13"/>
  </r>
  <r>
    <x v="8"/>
    <s v="FAC.CB"/>
    <s v="FACTURE CARTE"/>
    <x v="21"/>
    <n v="-31.16"/>
    <n v="1653.4899999999998"/>
    <x v="18"/>
  </r>
  <r>
    <x v="8"/>
    <s v="FAC.CB"/>
    <s v="FACTURE CARTE"/>
    <x v="22"/>
    <n v="-28.78"/>
    <n v="1624.7099999999998"/>
    <x v="13"/>
  </r>
  <r>
    <x v="8"/>
    <s v="FAC.CB"/>
    <s v="FACTURE CARTE"/>
    <x v="23"/>
    <n v="-28.15"/>
    <n v="1596.5599999999997"/>
    <x v="13"/>
  </r>
  <r>
    <x v="8"/>
    <s v="FAC.CB"/>
    <s v="FACTURE CARTE"/>
    <x v="24"/>
    <n v="-25.5"/>
    <n v="1571.0599999999997"/>
    <x v="13"/>
  </r>
  <r>
    <x v="8"/>
    <s v="FAC.CB"/>
    <s v="FACTURE CARTE"/>
    <x v="25"/>
    <n v="-18.100000000000001"/>
    <n v="1552.9599999999998"/>
    <x v="19"/>
  </r>
  <r>
    <x v="8"/>
    <s v="FAC.CB"/>
    <s v="FACTURE CARTE"/>
    <x v="26"/>
    <n v="-17.899999999999999"/>
    <n v="1535.0599999999997"/>
    <x v="19"/>
  </r>
  <r>
    <x v="8"/>
    <s v="FAC.CB"/>
    <s v="FACTURE CARTE"/>
    <x v="27"/>
    <n v="-17.75"/>
    <n v="1517.3099999999997"/>
    <x v="18"/>
  </r>
  <r>
    <x v="8"/>
    <s v="FAC.CB"/>
    <s v="FACTURE CARTE"/>
    <x v="28"/>
    <n v="-16"/>
    <n v="1501.3099999999997"/>
    <x v="20"/>
  </r>
  <r>
    <x v="8"/>
    <s v="FAC.CB"/>
    <s v="FACTURE CARTE"/>
    <x v="29"/>
    <n v="-15.6"/>
    <n v="1485.7099999999998"/>
    <x v="21"/>
  </r>
  <r>
    <x v="8"/>
    <s v="FAC.CB"/>
    <s v="FACTURE CARTE"/>
    <x v="30"/>
    <n v="-13.15"/>
    <n v="1472.5599999999997"/>
    <x v="22"/>
  </r>
  <r>
    <x v="8"/>
    <s v="FAC.CB"/>
    <s v="FACTURE CARTE"/>
    <x v="31"/>
    <n v="-7.99"/>
    <n v="1464.5699999999997"/>
    <x v="23"/>
  </r>
  <r>
    <x v="8"/>
    <s v="FAC.CB"/>
    <s v="FACTURE CARTE"/>
    <x v="32"/>
    <n v="-5.4"/>
    <n v="1459.1699999999996"/>
    <x v="24"/>
  </r>
  <r>
    <x v="8"/>
    <s v="FAC.CB"/>
    <s v="FACTURE CARTE"/>
    <x v="33"/>
    <n v="-0.8"/>
    <n v="1458.3699999999997"/>
    <x v="24"/>
  </r>
  <r>
    <x v="9"/>
    <s v="CHQ NO"/>
    <s v="CHEQUE"/>
    <x v="34"/>
    <n v="-30"/>
    <n v="1428.3699999999997"/>
    <x v="10"/>
  </r>
  <r>
    <x v="10"/>
    <s v="COMMIS."/>
    <s v="COMMISSIONS"/>
    <x v="1"/>
    <n v="-11.47"/>
    <n v="1416.8999999999996"/>
    <x v="1"/>
  </r>
  <r>
    <x v="10"/>
    <s v="FRAIS"/>
    <s v="FRAIS"/>
    <x v="3"/>
    <n v="-1.25"/>
    <n v="1415.6499999999996"/>
    <x v="3"/>
  </r>
  <r>
    <x v="11"/>
    <s v="SDD"/>
    <s v="PRLV SEPA"/>
    <x v="35"/>
    <n v="-4.97"/>
    <n v="1410.6799999999996"/>
    <x v="7"/>
  </r>
  <r>
    <x v="11"/>
    <s v="REM.CHQ"/>
    <s v="REMISE CHEQUES"/>
    <x v="36"/>
    <n v="191.51"/>
    <n v="1602.1899999999996"/>
    <x v="25"/>
  </r>
  <r>
    <x v="11"/>
    <s v="REM.CHQ"/>
    <s v="REMISE CHEQUES"/>
    <x v="37"/>
    <n v="692.56"/>
    <n v="2294.7499999999995"/>
    <x v="25"/>
  </r>
  <r>
    <x v="11"/>
    <s v="REM.CHQ"/>
    <s v="REMISE CHEQUES"/>
    <x v="38"/>
    <n v="45"/>
    <n v="2339.7499999999995"/>
    <x v="26"/>
  </r>
  <r>
    <x v="12"/>
    <s v="SDD"/>
    <s v="PRLV SEPA"/>
    <x v="39"/>
    <n v="-15.4"/>
    <n v="2324.3499999999995"/>
    <x v="27"/>
  </r>
  <r>
    <x v="12"/>
    <s v="RET DAB"/>
    <s v="RETRAIT DAB"/>
    <x v="40"/>
    <n v="-20"/>
    <n v="2304.3499999999995"/>
    <x v="9"/>
  </r>
  <r>
    <x v="13"/>
    <s v="PRLVT"/>
    <s v="FACTURE"/>
    <x v="41"/>
    <n v="-125.11"/>
    <n v="2179.2399999999993"/>
    <x v="28"/>
  </r>
  <r>
    <x v="13"/>
    <s v="SDD"/>
    <s v="PRLV SEPA"/>
    <x v="42"/>
    <n v="-83.5"/>
    <n v="2095.7399999999993"/>
    <x v="4"/>
  </r>
  <r>
    <x v="13"/>
    <s v="SDD"/>
    <s v="PRLV SEPA"/>
    <x v="43"/>
    <n v="-50.15"/>
    <n v="2045.5899999999992"/>
    <x v="5"/>
  </r>
  <r>
    <x v="13"/>
    <s v="ECH.PR"/>
    <s v="ECHEANCE PRET"/>
    <x v="44"/>
    <n v="-352.37"/>
    <n v="1693.2199999999993"/>
    <x v="6"/>
  </r>
  <r>
    <x v="14"/>
    <s v="CHQ NO"/>
    <s v="CHEQUE"/>
    <x v="45"/>
    <n v="-50"/>
    <n v="1643.2199999999993"/>
    <x v="10"/>
  </r>
  <r>
    <x v="15"/>
    <s v="SCT"/>
    <s v="VIR SEPA RECU"/>
    <x v="46"/>
    <n v="14"/>
    <n v="1657.2199999999993"/>
    <x v="29"/>
  </r>
  <r>
    <x v="15"/>
    <s v="CHQ NO"/>
    <s v="CHEQUE"/>
    <x v="47"/>
    <n v="-130.13"/>
    <n v="1527.0899999999992"/>
    <x v="30"/>
  </r>
  <r>
    <x v="15"/>
    <s v="CHQ NO"/>
    <s v="CHEQUE"/>
    <x v="48"/>
    <n v="-65.34"/>
    <n v="1461.7499999999993"/>
    <x v="30"/>
  </r>
  <r>
    <x v="15"/>
    <s v="CHQ NO"/>
    <s v="CHEQUE"/>
    <x v="49"/>
    <n v="-77.900000000000006"/>
    <n v="1383.8499999999992"/>
    <x v="31"/>
  </r>
  <r>
    <x v="15"/>
    <s v="CHQ NO"/>
    <s v="CHEQUE"/>
    <x v="50"/>
    <n v="-909"/>
    <n v="474.84999999999923"/>
    <x v="32"/>
  </r>
  <r>
    <x v="16"/>
    <s v="CHQ NO"/>
    <s v="CHEQUE"/>
    <x v="51"/>
    <n v="-65"/>
    <n v="409.84999999999923"/>
    <x v="10"/>
  </r>
  <r>
    <x v="17"/>
    <s v="SCT"/>
    <s v="VIR SEPA RECU"/>
    <x v="52"/>
    <n v="1000"/>
    <n v="1409.8499999999992"/>
    <x v="8"/>
  </r>
  <r>
    <x v="17"/>
    <s v="SCT"/>
    <s v="VIR SEPA RECU"/>
    <x v="12"/>
    <n v="160"/>
    <n v="1569.8499999999992"/>
    <x v="12"/>
  </r>
  <r>
    <x v="18"/>
    <s v="CHQ NO"/>
    <s v="CHEQUE"/>
    <x v="53"/>
    <n v="-43.73"/>
    <n v="1526.1199999999992"/>
    <x v="10"/>
  </r>
  <r>
    <x v="19"/>
    <s v="FAC.CB"/>
    <s v="FACTURE CARTE"/>
    <x v="54"/>
    <n v="-63.23"/>
    <n v="1462.8899999999992"/>
    <x v="13"/>
  </r>
  <r>
    <x v="19"/>
    <s v="FAC.CB"/>
    <s v="FACTURE CARTE"/>
    <x v="55"/>
    <n v="-8.5"/>
    <n v="1454.3899999999992"/>
    <x v="24"/>
  </r>
  <r>
    <x v="19"/>
    <s v="FAC.CB"/>
    <s v="FACTURE CARTE"/>
    <x v="56"/>
    <n v="-40.200000000000003"/>
    <n v="1414.1899999999991"/>
    <x v="21"/>
  </r>
  <r>
    <x v="19"/>
    <s v="FAC.CB"/>
    <s v="FACTURE CARTE"/>
    <x v="57"/>
    <n v="-73.95"/>
    <n v="1340.2399999999991"/>
    <x v="33"/>
  </r>
  <r>
    <x v="19"/>
    <s v="FAC.CB"/>
    <s v="FACTURE CARTE"/>
    <x v="58"/>
    <n v="-8.5"/>
    <n v="1331.7399999999991"/>
    <x v="24"/>
  </r>
  <r>
    <x v="19"/>
    <s v="FAC.CB"/>
    <s v="FACTURE CARTE"/>
    <x v="59"/>
    <n v="-61.55"/>
    <n v="1270.1899999999991"/>
    <x v="13"/>
  </r>
  <r>
    <x v="19"/>
    <s v="FAC.CB"/>
    <s v="FACTURE CARTE"/>
    <x v="60"/>
    <n v="-0.4"/>
    <n v="1269.7899999999991"/>
    <x v="24"/>
  </r>
  <r>
    <x v="19"/>
    <s v="FAC.CB"/>
    <s v="FACTURE CARTE"/>
    <x v="61"/>
    <n v="-20.8"/>
    <n v="1248.9899999999991"/>
    <x v="16"/>
  </r>
  <r>
    <x v="19"/>
    <s v="FAC.CB"/>
    <s v="FACTURE CARTE"/>
    <x v="62"/>
    <n v="-36.11"/>
    <n v="1212.8799999999992"/>
    <x v="19"/>
  </r>
  <r>
    <x v="19"/>
    <s v="FAC.CB"/>
    <s v="FACTURE CARTE"/>
    <x v="63"/>
    <n v="-38.770000000000003"/>
    <n v="1174.1099999999992"/>
    <x v="21"/>
  </r>
  <r>
    <x v="19"/>
    <s v="FAC.CB"/>
    <s v="FACTURE CARTE"/>
    <x v="64"/>
    <n v="-21.42"/>
    <n v="1152.6899999999991"/>
    <x v="13"/>
  </r>
  <r>
    <x v="19"/>
    <s v="FAC.CB"/>
    <s v="FACTURE CARTE"/>
    <x v="65"/>
    <n v="-18.11"/>
    <n v="1134.5799999999992"/>
    <x v="13"/>
  </r>
  <r>
    <x v="19"/>
    <s v="FAC.CB"/>
    <s v="FACTURE CARTE"/>
    <x v="66"/>
    <n v="-86.79"/>
    <n v="1047.7899999999993"/>
    <x v="13"/>
  </r>
  <r>
    <x v="19"/>
    <s v="FAC.CB"/>
    <s v="FACTURE CARTE"/>
    <x v="67"/>
    <n v="-35"/>
    <n v="1012.7899999999993"/>
    <x v="19"/>
  </r>
  <r>
    <x v="19"/>
    <s v="FAC.CB"/>
    <s v="FACTURE CARTE"/>
    <x v="68"/>
    <n v="-7.99"/>
    <n v="1004.7999999999993"/>
    <x v="23"/>
  </r>
  <r>
    <x v="20"/>
    <s v="COMMIS."/>
    <s v="COMMISSIONS"/>
    <x v="1"/>
    <n v="-11.47"/>
    <n v="993.32999999999925"/>
    <x v="1"/>
  </r>
  <r>
    <x v="20"/>
    <s v="FRAIS"/>
    <s v="FRAIS"/>
    <x v="3"/>
    <n v="-1.25"/>
    <n v="992.07999999999925"/>
    <x v="3"/>
  </r>
  <r>
    <x v="20"/>
    <s v="REM.CHQ"/>
    <s v="REMISE CHEQUES"/>
    <x v="69"/>
    <n v="651.92999999999995"/>
    <n v="1644.0099999999993"/>
    <x v="25"/>
  </r>
  <r>
    <x v="21"/>
    <s v="SDD"/>
    <s v="PRLV SEPA"/>
    <x v="70"/>
    <n v="-4.97"/>
    <n v="1639.0399999999993"/>
    <x v="7"/>
  </r>
  <r>
    <x v="22"/>
    <s v="RET DAB"/>
    <s v="RETRAIT DAB"/>
    <x v="71"/>
    <n v="-30"/>
    <n v="1609.0399999999993"/>
    <x v="9"/>
  </r>
  <r>
    <x v="22"/>
    <s v="RET DAB"/>
    <s v="RETRAIT DAB"/>
    <x v="72"/>
    <n v="-30"/>
    <n v="1579.0399999999993"/>
    <x v="9"/>
  </r>
  <r>
    <x v="23"/>
    <s v="SDD"/>
    <s v="PRLV SEPA"/>
    <x v="73"/>
    <n v="-77.78"/>
    <n v="1501.2599999999993"/>
    <x v="4"/>
  </r>
  <r>
    <x v="23"/>
    <s v="SDD"/>
    <s v="PRLV SEPA"/>
    <x v="74"/>
    <n v="-50.15"/>
    <n v="1451.1099999999992"/>
    <x v="5"/>
  </r>
  <r>
    <x v="23"/>
    <s v="ECH.PR"/>
    <s v="ECHEANCE PRET"/>
    <x v="75"/>
    <n v="-352.37"/>
    <n v="1098.7399999999993"/>
    <x v="6"/>
  </r>
  <r>
    <x v="23"/>
    <s v="RET DAB"/>
    <s v="RETRAIT DAB"/>
    <x v="76"/>
    <n v="-20"/>
    <n v="1078.7399999999993"/>
    <x v="9"/>
  </r>
  <r>
    <x v="24"/>
    <s v="SCT"/>
    <s v="VIR SEPA RECU"/>
    <x v="77"/>
    <n v="200"/>
    <n v="1278.7399999999993"/>
    <x v="34"/>
  </r>
  <r>
    <x v="25"/>
    <s v="RET DAB"/>
    <s v="RETRAIT DAB"/>
    <x v="78"/>
    <n v="-40"/>
    <n v="1238.7399999999993"/>
    <x v="9"/>
  </r>
  <r>
    <x v="26"/>
    <s v="SDD"/>
    <s v="VIR SEPA RECU"/>
    <x v="79"/>
    <n v="96.33"/>
    <n v="1335.0699999999993"/>
    <x v="5"/>
  </r>
  <r>
    <x v="27"/>
    <s v="SDD"/>
    <s v="VIR SEPA RECU"/>
    <x v="79"/>
    <n v="26.76"/>
    <n v="1361.8299999999992"/>
    <x v="5"/>
  </r>
  <r>
    <x v="28"/>
    <s v="SCT"/>
    <s v="VIR SEPA RECU"/>
    <x v="12"/>
    <n v="160"/>
    <n v="1521.8299999999992"/>
    <x v="12"/>
  </r>
  <r>
    <x v="29"/>
    <s v="SCT"/>
    <s v="VIR SEPA RECU"/>
    <x v="12"/>
    <n v="600"/>
    <n v="2121.829999999999"/>
    <x v="35"/>
  </r>
  <r>
    <x v="30"/>
    <s v="FAC.CB"/>
    <s v="FACTURE CARTE"/>
    <x v="80"/>
    <n v="-40.17"/>
    <n v="2081.6599999999989"/>
    <x v="13"/>
  </r>
  <r>
    <x v="30"/>
    <s v="FAC.CB"/>
    <s v="FACTURE CARTE"/>
    <x v="81"/>
    <n v="-20.5"/>
    <n v="2061.1599999999989"/>
    <x v="19"/>
  </r>
  <r>
    <x v="30"/>
    <s v="FAC.CB"/>
    <s v="FACTURE CARTE"/>
    <x v="82"/>
    <n v="-67.680000000000007"/>
    <n v="1993.4799999999989"/>
    <x v="13"/>
  </r>
  <r>
    <x v="30"/>
    <s v="FAC.CB"/>
    <s v="FACTURE CARTE"/>
    <x v="83"/>
    <n v="-43.65"/>
    <n v="1949.8299999999988"/>
    <x v="13"/>
  </r>
  <r>
    <x v="30"/>
    <s v="FAC.CB"/>
    <s v="FACTURE CARTE"/>
    <x v="84"/>
    <n v="-144"/>
    <n v="1805.8299999999988"/>
    <x v="36"/>
  </r>
  <r>
    <x v="30"/>
    <s v="FAC.CB"/>
    <s v="FACTURE CARTE"/>
    <x v="85"/>
    <n v="-20.89"/>
    <n v="1784.9399999999987"/>
    <x v="19"/>
  </r>
  <r>
    <x v="30"/>
    <s v="FAC.CB"/>
    <s v="FACTURE CARTE"/>
    <x v="86"/>
    <n v="-11.69"/>
    <n v="1773.2499999999986"/>
    <x v="13"/>
  </r>
  <r>
    <x v="30"/>
    <s v="FAC.CB"/>
    <s v="FACTURE CARTE"/>
    <x v="87"/>
    <n v="-15.9"/>
    <n v="1757.3499999999985"/>
    <x v="19"/>
  </r>
  <r>
    <x v="30"/>
    <s v="FAC.CB"/>
    <s v="FACTURE CARTE"/>
    <x v="88"/>
    <n v="-28.86"/>
    <n v="1728.4899999999986"/>
    <x v="18"/>
  </r>
  <r>
    <x v="30"/>
    <s v="FAC.CB"/>
    <s v="FACTURE CARTE"/>
    <x v="89"/>
    <n v="-55.14"/>
    <n v="1673.3499999999985"/>
    <x v="13"/>
  </r>
  <r>
    <x v="30"/>
    <s v="FAC.CB"/>
    <s v="FACTURE CARTE"/>
    <x v="90"/>
    <n v="-21.46"/>
    <n v="1651.8899999999985"/>
    <x v="18"/>
  </r>
  <r>
    <x v="30"/>
    <s v="FAC.CB"/>
    <s v="FACTURE CARTE"/>
    <x v="91"/>
    <n v="-41.44"/>
    <n v="1610.4499999999985"/>
    <x v="13"/>
  </r>
  <r>
    <x v="30"/>
    <s v="FAC.CB"/>
    <s v="FACTURE CARTE"/>
    <x v="91"/>
    <n v="-58.66"/>
    <n v="1551.7899999999984"/>
    <x v="13"/>
  </r>
  <r>
    <x v="30"/>
    <s v="FAC.CB"/>
    <s v="FACTURE CARTE"/>
    <x v="92"/>
    <n v="-14.1"/>
    <n v="1537.6899999999985"/>
    <x v="16"/>
  </r>
  <r>
    <x v="30"/>
    <s v="FAC.CB"/>
    <s v="FACTURE CARTE"/>
    <x v="93"/>
    <n v="-30.8"/>
    <n v="1506.8899999999985"/>
    <x v="15"/>
  </r>
  <r>
    <x v="30"/>
    <s v="FAC.CB"/>
    <s v="FACTURE CARTE"/>
    <x v="94"/>
    <n v="-13.6"/>
    <n v="1493.2899999999986"/>
    <x v="33"/>
  </r>
  <r>
    <x v="30"/>
    <s v="FAC.CB"/>
    <s v="FACTURE CARTE"/>
    <x v="95"/>
    <n v="-17.84"/>
    <n v="1475.4499999999987"/>
    <x v="18"/>
  </r>
  <r>
    <x v="30"/>
    <s v="FAC.CB"/>
    <s v="FACTURE CARTE"/>
    <x v="96"/>
    <n v="-28.8"/>
    <n v="1446.6499999999987"/>
    <x v="19"/>
  </r>
  <r>
    <x v="30"/>
    <s v="FAC.CB"/>
    <s v="FACTURE CARTE"/>
    <x v="97"/>
    <n v="-10.48"/>
    <n v="1436.1699999999987"/>
    <x v="13"/>
  </r>
  <r>
    <x v="30"/>
    <s v="FAC.CB"/>
    <s v="FACTURE CARTE"/>
    <x v="98"/>
    <n v="-39.19"/>
    <n v="1396.9799999999987"/>
    <x v="21"/>
  </r>
  <r>
    <x v="30"/>
    <s v="FAC.CB"/>
    <s v="FACTURE CARTE"/>
    <x v="99"/>
    <n v="-7.99"/>
    <n v="1388.9899999999986"/>
    <x v="23"/>
  </r>
  <r>
    <x v="30"/>
    <s v="FAC.CB"/>
    <s v="FACTURE CARTE"/>
    <x v="100"/>
    <n v="-19.760000000000002"/>
    <n v="1369.2299999999987"/>
    <x v="13"/>
  </r>
  <r>
    <x v="31"/>
    <s v="SDD"/>
    <s v="PRLV SEPA"/>
    <x v="101"/>
    <n v="-322.74"/>
    <n v="1046.4899999999986"/>
    <x v="28"/>
  </r>
  <r>
    <x v="32"/>
    <s v="COMMIS."/>
    <s v="COMMISSIONS"/>
    <x v="102"/>
    <n v="-11.47"/>
    <n v="1035.0199999999986"/>
    <x v="1"/>
  </r>
  <r>
    <x v="32"/>
    <s v="FRAIS"/>
    <s v="FRAIS"/>
    <x v="103"/>
    <n v="-1.25"/>
    <n v="1033.7699999999986"/>
    <x v="3"/>
  </r>
  <r>
    <x v="33"/>
    <s v="REM.CHQ"/>
    <s v="REMISE CHEQUES"/>
    <x v="104"/>
    <n v="200"/>
    <n v="1233.7699999999986"/>
    <x v="26"/>
  </r>
  <r>
    <x v="34"/>
    <s v="SDD"/>
    <s v="PRLV SEPA"/>
    <x v="105"/>
    <n v="-3.78"/>
    <n v="1229.9899999999986"/>
    <x v="7"/>
  </r>
  <r>
    <x v="35"/>
    <s v="SDD"/>
    <s v="PRLV SEPA"/>
    <x v="106"/>
    <n v="-396.59"/>
    <n v="833.39999999999873"/>
    <x v="27"/>
  </r>
  <r>
    <x v="35"/>
    <s v="SDD"/>
    <s v="PRLV SEPA"/>
    <x v="107"/>
    <n v="-91.26"/>
    <n v="742.13999999999874"/>
    <x v="4"/>
  </r>
  <r>
    <x v="35"/>
    <s v="SDD"/>
    <s v="PRLV SEPA"/>
    <x v="108"/>
    <n v="-71.209999999999994"/>
    <n v="670.9299999999987"/>
    <x v="5"/>
  </r>
  <r>
    <x v="35"/>
    <s v="SCT"/>
    <s v="VIR SEPA RECU"/>
    <x v="109"/>
    <n v="120"/>
    <n v="790.9299999999987"/>
    <x v="37"/>
  </r>
  <r>
    <x v="35"/>
    <s v="SCT"/>
    <s v="VIR SEPA RECU"/>
    <x v="110"/>
    <n v="110"/>
    <n v="900.9299999999987"/>
    <x v="37"/>
  </r>
  <r>
    <x v="35"/>
    <s v="RET DAB"/>
    <s v="RETRAIT DAB"/>
    <x v="111"/>
    <n v="-20"/>
    <n v="880.9299999999987"/>
    <x v="9"/>
  </r>
  <r>
    <x v="35"/>
    <s v="ECH.PR"/>
    <s v="ECHEANCE PRET"/>
    <x v="112"/>
    <n v="-352.37"/>
    <n v="528.55999999999869"/>
    <x v="6"/>
  </r>
  <r>
    <x v="36"/>
    <s v="RET DAB"/>
    <s v="RETRAIT DAB"/>
    <x v="113"/>
    <n v="-80"/>
    <n v="448.55999999999869"/>
    <x v="9"/>
  </r>
  <r>
    <x v="37"/>
    <s v="SCT"/>
    <s v="VIR SEPA RECU"/>
    <x v="114"/>
    <n v="110"/>
    <n v="558.55999999999869"/>
    <x v="34"/>
  </r>
  <r>
    <x v="37"/>
    <s v="SCT"/>
    <s v="VIR SEPA RECU"/>
    <x v="115"/>
    <n v="17.5"/>
    <n v="576.05999999999869"/>
    <x v="29"/>
  </r>
  <r>
    <x v="38"/>
    <s v="REM.CHQ"/>
    <s v="REMISE CHEQUES"/>
    <x v="116"/>
    <n v="1066.67"/>
    <n v="1642.7299999999987"/>
    <x v="25"/>
  </r>
  <r>
    <x v="38"/>
    <s v="RET DAB"/>
    <s v="RETRAIT DAB"/>
    <x v="117"/>
    <n v="-60"/>
    <n v="1582.7299999999987"/>
    <x v="9"/>
  </r>
  <r>
    <x v="38"/>
    <s v="RET DAB"/>
    <s v="RETRAIT DAB"/>
    <x v="118"/>
    <n v="-30"/>
    <n v="1552.7299999999987"/>
    <x v="9"/>
  </r>
  <r>
    <x v="39"/>
    <s v="CHQ NO"/>
    <s v="CHEQUE"/>
    <x v="119"/>
    <n v="-71.680000000000007"/>
    <n v="1481.0499999999986"/>
    <x v="30"/>
  </r>
  <r>
    <x v="40"/>
    <s v="SCT"/>
    <s v="VIR SEPA RECU"/>
    <x v="120"/>
    <n v="200"/>
    <n v="1681.0499999999986"/>
    <x v="8"/>
  </r>
  <r>
    <x v="41"/>
    <s v="SCT"/>
    <s v="VIR SEPA RECU"/>
    <x v="12"/>
    <n v="160"/>
    <n v="1841.0499999999986"/>
    <x v="12"/>
  </r>
  <r>
    <x v="42"/>
    <s v="FAC.CB"/>
    <s v="FACTURE CARTE"/>
    <x v="121"/>
    <n v="-36.869999999999997"/>
    <n v="1804.1799999999987"/>
    <x v="21"/>
  </r>
  <r>
    <x v="42"/>
    <s v="FAC.CB"/>
    <s v="FACTURE CARTE"/>
    <x v="122"/>
    <n v="-92.61"/>
    <n v="1711.5699999999988"/>
    <x v="13"/>
  </r>
  <r>
    <x v="42"/>
    <s v="FAC.CB"/>
    <s v="FACTURE CARTE"/>
    <x v="123"/>
    <n v="-9.3800000000000008"/>
    <n v="1702.1899999999987"/>
    <x v="18"/>
  </r>
  <r>
    <x v="42"/>
    <s v="FAC.CB"/>
    <s v="FACTURE CARTE"/>
    <x v="124"/>
    <n v="-8.5"/>
    <n v="1693.6899999999987"/>
    <x v="24"/>
  </r>
  <r>
    <x v="42"/>
    <s v="FAC.CB"/>
    <s v="FACTURE CARTE"/>
    <x v="125"/>
    <n v="-10.85"/>
    <n v="1682.8399999999988"/>
    <x v="18"/>
  </r>
  <r>
    <x v="42"/>
    <s v="FAC.CB"/>
    <s v="FACTURE CARTE"/>
    <x v="126"/>
    <n v="-21.49"/>
    <n v="1661.3499999999988"/>
    <x v="13"/>
  </r>
  <r>
    <x v="42"/>
    <s v="FAC.CB"/>
    <s v="FACTURE CARTE"/>
    <x v="127"/>
    <n v="-16.12"/>
    <n v="1645.2299999999989"/>
    <x v="13"/>
  </r>
  <r>
    <x v="42"/>
    <s v="FAC.CB"/>
    <s v="FACTURE CARTE"/>
    <x v="128"/>
    <n v="-17.88"/>
    <n v="1627.3499999999988"/>
    <x v="13"/>
  </r>
  <r>
    <x v="42"/>
    <s v="FAC.CB"/>
    <s v="FACTURE CARTE"/>
    <x v="129"/>
    <n v="-25.29"/>
    <n v="1602.0599999999988"/>
    <x v="13"/>
  </r>
  <r>
    <x v="42"/>
    <s v="FAC.CB"/>
    <s v="FACTURE CARTE"/>
    <x v="130"/>
    <n v="-14.15"/>
    <n v="1587.9099999999987"/>
    <x v="19"/>
  </r>
  <r>
    <x v="42"/>
    <s v="FAC.CB"/>
    <s v="FACTURE CARTE"/>
    <x v="131"/>
    <n v="-42.9"/>
    <n v="1545.0099999999986"/>
    <x v="19"/>
  </r>
  <r>
    <x v="42"/>
    <s v="FAC.CB"/>
    <s v="FACTURE CARTE"/>
    <x v="132"/>
    <n v="-8.5"/>
    <n v="1536.5099999999986"/>
    <x v="24"/>
  </r>
  <r>
    <x v="42"/>
    <s v="FAC.CB"/>
    <s v="FACTURE CARTE"/>
    <x v="133"/>
    <n v="-4"/>
    <n v="1532.5099999999986"/>
    <x v="38"/>
  </r>
  <r>
    <x v="42"/>
    <s v="FAC.CB"/>
    <s v="FACTURE CARTE"/>
    <x v="134"/>
    <n v="-30"/>
    <n v="1502.5099999999986"/>
    <x v="39"/>
  </r>
  <r>
    <x v="42"/>
    <s v="FAC.CB"/>
    <s v="FACTURE CARTE"/>
    <x v="135"/>
    <n v="-329"/>
    <n v="1173.5099999999986"/>
    <x v="40"/>
  </r>
  <r>
    <x v="42"/>
    <s v="FAC.CB"/>
    <s v="FACTURE CARTE"/>
    <x v="136"/>
    <n v="-23.5"/>
    <n v="1150.0099999999986"/>
    <x v="41"/>
  </r>
  <r>
    <x v="42"/>
    <s v="FAC.CB"/>
    <s v="FACTURE CARTE"/>
    <x v="137"/>
    <n v="-10.58"/>
    <n v="1139.4299999999987"/>
    <x v="42"/>
  </r>
  <r>
    <x v="42"/>
    <s v="FAC.CB"/>
    <s v="FACTURE CARTE"/>
    <x v="138"/>
    <n v="-19.899999999999999"/>
    <n v="1119.5299999999986"/>
    <x v="19"/>
  </r>
  <r>
    <x v="42"/>
    <s v="FAC.CB"/>
    <s v="FACTURE CARTE"/>
    <x v="139"/>
    <n v="-22.8"/>
    <n v="1096.7299999999987"/>
    <x v="36"/>
  </r>
  <r>
    <x v="42"/>
    <s v="FAC.CB"/>
    <s v="FACTURE CARTE"/>
    <x v="140"/>
    <n v="-13.7"/>
    <n v="1083.0299999999986"/>
    <x v="43"/>
  </r>
  <r>
    <x v="42"/>
    <s v="FAC.CB"/>
    <s v="FACTURE CARTE"/>
    <x v="141"/>
    <n v="-15"/>
    <n v="1068.0299999999986"/>
    <x v="44"/>
  </r>
  <r>
    <x v="42"/>
    <s v="FAC.CB"/>
    <s v="FACTURE CARTE"/>
    <x v="142"/>
    <n v="-8.5"/>
    <n v="1059.5299999999986"/>
    <x v="24"/>
  </r>
  <r>
    <x v="42"/>
    <s v="FAC.CB"/>
    <s v="FACTURE CARTE"/>
    <x v="143"/>
    <n v="-40.39"/>
    <n v="1019.1399999999986"/>
    <x v="21"/>
  </r>
  <r>
    <x v="42"/>
    <s v="FAC.CB"/>
    <s v="FACTURE CARTE"/>
    <x v="144"/>
    <n v="-18.690000000000001"/>
    <n v="1000.4499999999986"/>
    <x v="13"/>
  </r>
  <r>
    <x v="42"/>
    <s v="FAC.CB"/>
    <s v="FACTURE CARTE"/>
    <x v="145"/>
    <n v="-17.64"/>
    <n v="982.80999999999858"/>
    <x v="13"/>
  </r>
  <r>
    <x v="42"/>
    <s v="FAC.CB"/>
    <s v="FACTURE CARTE"/>
    <x v="146"/>
    <n v="-40.01"/>
    <n v="942.79999999999859"/>
    <x v="45"/>
  </r>
  <r>
    <x v="42"/>
    <s v="FAC.CB"/>
    <s v="FACTURE CARTE"/>
    <x v="147"/>
    <n v="-19.989999999999998"/>
    <n v="922.80999999999858"/>
    <x v="40"/>
  </r>
  <r>
    <x v="42"/>
    <s v="FAC.CB"/>
    <s v="FACTURE CARTE"/>
    <x v="148"/>
    <n v="-34.75"/>
    <n v="888.05999999999858"/>
    <x v="46"/>
  </r>
  <r>
    <x v="42"/>
    <s v="FAC.CB"/>
    <s v="FACTURE CARTE"/>
    <x v="149"/>
    <n v="-41"/>
    <n v="847.05999999999858"/>
    <x v="47"/>
  </r>
  <r>
    <x v="42"/>
    <s v="FAC.CB"/>
    <s v="FACTURE CARTE"/>
    <x v="150"/>
    <n v="-15.8"/>
    <n v="831.25999999999863"/>
    <x v="48"/>
  </r>
  <r>
    <x v="42"/>
    <s v="FAC.CB"/>
    <s v="FACTURE CARTE"/>
    <x v="151"/>
    <n v="-8.5"/>
    <n v="822.75999999999863"/>
    <x v="24"/>
  </r>
  <r>
    <x v="42"/>
    <s v="FAC.CB"/>
    <s v="FACTURE CARTE"/>
    <x v="152"/>
    <n v="-10.42"/>
    <n v="812.33999999999867"/>
    <x v="49"/>
  </r>
  <r>
    <x v="42"/>
    <s v="FAC.CB"/>
    <s v="FACTURE CARTE"/>
    <x v="153"/>
    <n v="-23.95"/>
    <n v="788.38999999999862"/>
    <x v="50"/>
  </r>
  <r>
    <x v="42"/>
    <s v="FAC.CB"/>
    <s v="FACTURE CARTE"/>
    <x v="154"/>
    <n v="-38.22"/>
    <n v="750.16999999999859"/>
    <x v="21"/>
  </r>
  <r>
    <x v="42"/>
    <s v="FAC.CB"/>
    <s v="FACTURE CARTE"/>
    <x v="155"/>
    <n v="-56.47"/>
    <n v="693.69999999999857"/>
    <x v="51"/>
  </r>
  <r>
    <x v="42"/>
    <s v="FAC.CB"/>
    <s v="FACTURE CARTE"/>
    <x v="156"/>
    <n v="-7.99"/>
    <n v="685.70999999999856"/>
    <x v="23"/>
  </r>
  <r>
    <x v="42"/>
    <s v="FAC.CB"/>
    <s v="FACTURE CARTE"/>
    <x v="157"/>
    <n v="-16.7"/>
    <n v="669.00999999999851"/>
    <x v="16"/>
  </r>
  <r>
    <x v="43"/>
    <s v="COMMIS."/>
    <s v="COMMISSIONS"/>
    <x v="1"/>
    <n v="-11.47"/>
    <n v="657.53999999999849"/>
    <x v="1"/>
  </r>
  <r>
    <x v="43"/>
    <s v="FRAIS"/>
    <s v="FRAIS"/>
    <x v="103"/>
    <n v="-1.25"/>
    <n v="656.28999999999849"/>
    <x v="3"/>
  </r>
  <r>
    <x v="44"/>
    <s v="SDD"/>
    <s v="PRLV SEPA"/>
    <x v="158"/>
    <n v="-3.78"/>
    <n v="652.50999999999851"/>
    <x v="7"/>
  </r>
  <r>
    <x v="45"/>
    <s v="REM.CHQ"/>
    <s v="REMISE CHEQUES"/>
    <x v="159"/>
    <n v="795.45"/>
    <n v="1447.9599999999987"/>
    <x v="25"/>
  </r>
  <r>
    <x v="46"/>
    <s v="SDD"/>
    <s v="PRLV SEPA"/>
    <x v="160"/>
    <n v="-93.41"/>
    <n v="1354.5499999999986"/>
    <x v="4"/>
  </r>
  <r>
    <x v="46"/>
    <s v="SDD"/>
    <s v="PRLV SEPA"/>
    <x v="161"/>
    <n v="-63.39"/>
    <n v="1291.1599999999985"/>
    <x v="5"/>
  </r>
  <r>
    <x v="46"/>
    <s v="ECH.PR"/>
    <s v="ECHEANCE PRET"/>
    <x v="162"/>
    <n v="-352.37"/>
    <n v="938.78999999999849"/>
    <x v="6"/>
  </r>
  <r>
    <x v="47"/>
    <s v="SCT"/>
    <s v="VIR SEPA RECU"/>
    <x v="163"/>
    <n v="388.02"/>
    <n v="1326.8099999999986"/>
    <x v="52"/>
  </r>
  <r>
    <x v="48"/>
    <s v="SCT"/>
    <s v="VIR SEPA RECU"/>
    <x v="120"/>
    <n v="350"/>
    <n v="1676.8099999999986"/>
    <x v="53"/>
  </r>
  <r>
    <x v="49"/>
    <s v="SCT"/>
    <s v="VIR SEPA RECU"/>
    <x v="164"/>
    <n v="172"/>
    <n v="1848.8099999999986"/>
    <x v="53"/>
  </r>
  <r>
    <x v="49"/>
    <s v="SCT"/>
    <s v="VIR SEPA RECU"/>
    <x v="12"/>
    <n v="160"/>
    <n v="2008.8099999999986"/>
    <x v="12"/>
  </r>
  <r>
    <x v="50"/>
    <s v="FAC.CB"/>
    <s v="FACTURE CARTE"/>
    <x v="165"/>
    <n v="-30.96"/>
    <n v="1977.8499999999985"/>
    <x v="13"/>
  </r>
  <r>
    <x v="50"/>
    <s v="FAC.CB"/>
    <s v="FACTURE CARTE"/>
    <x v="166"/>
    <n v="-41.5"/>
    <n v="1936.3499999999985"/>
    <x v="21"/>
  </r>
  <r>
    <x v="50"/>
    <s v="FAC.CB"/>
    <s v="FACTURE CARTE"/>
    <x v="167"/>
    <n v="-32.479999999999997"/>
    <n v="1903.8699999999985"/>
    <x v="51"/>
  </r>
  <r>
    <x v="50"/>
    <s v="FAC.CB"/>
    <s v="FACTURE CARTE"/>
    <x v="167"/>
    <n v="-26.73"/>
    <n v="1877.1399999999985"/>
    <x v="51"/>
  </r>
  <r>
    <x v="50"/>
    <s v="FAC.CB"/>
    <s v="FACTURE CARTE"/>
    <x v="168"/>
    <n v="-194.87"/>
    <n v="1682.2699999999986"/>
    <x v="13"/>
  </r>
  <r>
    <x v="50"/>
    <s v="FAC.CB"/>
    <s v="FACTURE CARTE"/>
    <x v="169"/>
    <n v="-120.25"/>
    <n v="1562.0199999999986"/>
    <x v="13"/>
  </r>
  <r>
    <x v="50"/>
    <s v="FAC.CB"/>
    <s v="FACTURE CARTE"/>
    <x v="170"/>
    <n v="-20.5"/>
    <n v="1541.5199999999986"/>
    <x v="19"/>
  </r>
  <r>
    <x v="50"/>
    <s v="FAC.CB"/>
    <s v="FACTURE CARTE"/>
    <x v="171"/>
    <n v="-33.17"/>
    <n v="1508.3499999999985"/>
    <x v="13"/>
  </r>
  <r>
    <x v="50"/>
    <s v="FAC.CB"/>
    <s v="FACTURE CARTE"/>
    <x v="172"/>
    <n v="-117.98"/>
    <n v="1390.3699999999985"/>
    <x v="13"/>
  </r>
  <r>
    <x v="50"/>
    <s v="FAC.CB"/>
    <s v="FACTURE CARTE"/>
    <x v="173"/>
    <n v="-66.89"/>
    <n v="1323.4799999999984"/>
    <x v="13"/>
  </r>
  <r>
    <x v="50"/>
    <s v="FAC.CB"/>
    <s v="FACTURE CARTE"/>
    <x v="174"/>
    <n v="-54.44"/>
    <n v="1269.0399999999984"/>
    <x v="13"/>
  </r>
  <r>
    <x v="50"/>
    <s v="FAC.CB"/>
    <s v="FACTURE CARTE"/>
    <x v="175"/>
    <n v="-34.96"/>
    <n v="1234.0799999999983"/>
    <x v="13"/>
  </r>
  <r>
    <x v="50"/>
    <s v="FAC.CB"/>
    <s v="FACTURE CARTE"/>
    <x v="176"/>
    <n v="-18.41"/>
    <n v="1215.6699999999983"/>
    <x v="13"/>
  </r>
  <r>
    <x v="50"/>
    <s v="FAC.CB"/>
    <s v="FACTURE CARTE"/>
    <x v="177"/>
    <n v="-7.99"/>
    <n v="1207.6799999999982"/>
    <x v="23"/>
  </r>
  <r>
    <x v="51"/>
    <s v="SCT"/>
    <s v="VIR SEPA RECU"/>
    <x v="178"/>
    <n v="499.4"/>
    <n v="1707.0799999999981"/>
    <x v="54"/>
  </r>
  <r>
    <x v="52"/>
    <s v="COMMIS."/>
    <s v="COMMISSIONS"/>
    <x v="1"/>
    <n v="-11.47"/>
    <n v="1695.6099999999981"/>
    <x v="1"/>
  </r>
  <r>
    <x v="52"/>
    <s v="FRAIS"/>
    <s v="FRAIS"/>
    <x v="3"/>
    <n v="-1.25"/>
    <n v="1694.3599999999981"/>
    <x v="3"/>
  </r>
  <r>
    <x v="53"/>
    <s v="SDD"/>
    <s v="PRLV SEPA"/>
    <x v="179"/>
    <n v="-3.78"/>
    <n v="1690.5799999999981"/>
    <x v="7"/>
  </r>
  <r>
    <x v="54"/>
    <s v="REM.CHQ"/>
    <s v="REMISE CHEQUES"/>
    <x v="180"/>
    <n v="1011.98"/>
    <n v="2702.5599999999981"/>
    <x v="25"/>
  </r>
  <r>
    <x v="55"/>
    <s v="ECH.PR"/>
    <s v="ECHEANCE PRET"/>
    <x v="162"/>
    <n v="-352.37"/>
    <n v="2350.1899999999982"/>
    <x v="6"/>
  </r>
  <r>
    <x v="55"/>
    <s v="SDD"/>
    <s v="PRLV SEPA"/>
    <x v="181"/>
    <n v="-67.53"/>
    <n v="2282.659999999998"/>
    <x v="4"/>
  </r>
  <r>
    <x v="55"/>
    <s v="SDD"/>
    <s v="PRLV SEPA"/>
    <x v="182"/>
    <n v="-19"/>
    <n v="2263.659999999998"/>
    <x v="27"/>
  </r>
  <r>
    <x v="55"/>
    <s v="SDD"/>
    <s v="PRLV SEPA"/>
    <x v="183"/>
    <n v="-63.39"/>
    <n v="2200.2699999999982"/>
    <x v="5"/>
  </r>
  <r>
    <x v="56"/>
    <s v="CHQ NO"/>
    <s v="CHEQUE"/>
    <x v="184"/>
    <n v="-59.34"/>
    <n v="2140.929999999998"/>
    <x v="0"/>
  </r>
  <r>
    <x v="56"/>
    <s v="SCT"/>
    <s v="VIR SEPA RECU"/>
    <x v="185"/>
    <n v="7.5"/>
    <n v="2148.429999999998"/>
    <x v="5"/>
  </r>
  <r>
    <x v="56"/>
    <s v="SCT"/>
    <s v="VIR SEPA RECU"/>
    <x v="186"/>
    <n v="41.53"/>
    <n v="2189.9599999999982"/>
    <x v="29"/>
  </r>
  <r>
    <x v="57"/>
    <s v="CHQ NO"/>
    <s v="CHEQUE"/>
    <x v="187"/>
    <n v="-21.7"/>
    <n v="2168.2599999999984"/>
    <x v="0"/>
  </r>
  <r>
    <x v="58"/>
    <s v="SCT"/>
    <s v="VIR SEPA RECU"/>
    <x v="188"/>
    <n v="17.809999999999999"/>
    <n v="2186.0699999999983"/>
    <x v="5"/>
  </r>
  <r>
    <x v="59"/>
    <s v="SCT"/>
    <s v="VIR SEPA RECU"/>
    <x v="189"/>
    <n v="17.5"/>
    <n v="2203.5699999999983"/>
    <x v="29"/>
  </r>
  <r>
    <x v="60"/>
    <s v="SCT"/>
    <s v="VIR SEPA RECU"/>
    <x v="12"/>
    <n v="160"/>
    <n v="2363.5699999999983"/>
    <x v="12"/>
  </r>
  <r>
    <x v="61"/>
    <s v="SCT"/>
    <s v="VIR SEPA RECU"/>
    <x v="185"/>
    <n v="7.5"/>
    <n v="2371.0699999999983"/>
    <x v="5"/>
  </r>
  <r>
    <x v="62"/>
    <s v="SCT"/>
    <s v="VIR SEPA EMIS"/>
    <x v="190"/>
    <n v="-499.4"/>
    <n v="1871.6699999999983"/>
    <x v="55"/>
  </r>
  <r>
    <x v="63"/>
    <s v="SDD"/>
    <s v="PRLV SEPA"/>
    <x v="191"/>
    <n v="-221.62"/>
    <n v="1650.0499999999984"/>
    <x v="28"/>
  </r>
  <r>
    <x v="64"/>
    <s v="CHQ NO"/>
    <s v="CHEQUE"/>
    <x v="192"/>
    <n v="-25"/>
    <n v="1625.0499999999984"/>
    <x v="0"/>
  </r>
  <r>
    <x v="63"/>
    <s v="RET DAB"/>
    <s v="RETRAIT DAB"/>
    <x v="193"/>
    <n v="-40"/>
    <n v="1585.0499999999984"/>
    <x v="9"/>
  </r>
  <r>
    <x v="59"/>
    <s v="RET DAB"/>
    <s v="RETRAIT DAB"/>
    <x v="194"/>
    <n v="-100"/>
    <n v="1485.0499999999984"/>
    <x v="9"/>
  </r>
  <r>
    <x v="65"/>
    <s v="FAC.CB"/>
    <s v="FACTURE CARTE"/>
    <x v="195"/>
    <n v="-13.8"/>
    <n v="1471.2499999999984"/>
    <x v="19"/>
  </r>
  <r>
    <x v="65"/>
    <s v="FAC.CB"/>
    <s v="FACTURE CARTE"/>
    <x v="196"/>
    <n v="-15.1"/>
    <n v="1456.1499999999985"/>
    <x v="18"/>
  </r>
  <r>
    <x v="65"/>
    <s v="FAC.CB"/>
    <s v="FACTURE CARTE"/>
    <x v="197"/>
    <n v="-26"/>
    <n v="1430.1499999999985"/>
    <x v="16"/>
  </r>
  <r>
    <x v="65"/>
    <s v="FAC.CB"/>
    <s v="FACTURE CARTE"/>
    <x v="198"/>
    <n v="-4.5"/>
    <n v="1425.6499999999985"/>
    <x v="24"/>
  </r>
  <r>
    <x v="65"/>
    <s v="FAC.CB"/>
    <s v="FACTURE CARTE"/>
    <x v="199"/>
    <n v="-34.630000000000003"/>
    <n v="1391.0199999999984"/>
    <x v="13"/>
  </r>
  <r>
    <x v="65"/>
    <s v="FAC.CB"/>
    <s v="FACTURE CARTE"/>
    <x v="200"/>
    <n v="-20.5"/>
    <n v="1370.5199999999984"/>
    <x v="19"/>
  </r>
  <r>
    <x v="65"/>
    <s v="FAC.CB"/>
    <s v="FACTURE CARTE"/>
    <x v="201"/>
    <n v="-27.72"/>
    <n v="1342.7999999999984"/>
    <x v="49"/>
  </r>
  <r>
    <x v="65"/>
    <s v="FAC.CB"/>
    <s v="FACTURE CARTE"/>
    <x v="202"/>
    <n v="-11.45"/>
    <n v="1331.3499999999983"/>
    <x v="18"/>
  </r>
  <r>
    <x v="65"/>
    <s v="FAC.CB"/>
    <s v="FACTURE CARTE"/>
    <x v="203"/>
    <n v="-40"/>
    <n v="1291.3499999999983"/>
    <x v="13"/>
  </r>
  <r>
    <x v="65"/>
    <s v="FAC.CB"/>
    <s v="FACTURE CARTE"/>
    <x v="204"/>
    <n v="-11.85"/>
    <n v="1279.4999999999984"/>
    <x v="13"/>
  </r>
  <r>
    <x v="65"/>
    <s v="FAC.CB"/>
    <s v="FACTURE CARTE"/>
    <x v="205"/>
    <n v="-17.23"/>
    <n v="1262.2699999999984"/>
    <x v="19"/>
  </r>
  <r>
    <x v="65"/>
    <s v="FAC.CB"/>
    <s v="FACTURE CARTE"/>
    <x v="206"/>
    <n v="-18"/>
    <n v="1244.2699999999984"/>
    <x v="33"/>
  </r>
  <r>
    <x v="65"/>
    <s v="FAC.CB"/>
    <s v="FACTURE CARTE"/>
    <x v="207"/>
    <n v="-32.92"/>
    <n v="1211.3499999999983"/>
    <x v="18"/>
  </r>
  <r>
    <x v="65"/>
    <s v="FAC.CB"/>
    <s v="FACTURE CARTE"/>
    <x v="208"/>
    <n v="-77.900000000000006"/>
    <n v="1133.4499999999982"/>
    <x v="0"/>
  </r>
  <r>
    <x v="65"/>
    <s v="FAC.CB"/>
    <s v="FACTURE CARTE"/>
    <x v="209"/>
    <n v="-33.99"/>
    <n v="1099.4599999999982"/>
    <x v="13"/>
  </r>
  <r>
    <x v="65"/>
    <s v="FAC.CB"/>
    <s v="FACTURE CARTE"/>
    <x v="210"/>
    <n v="-151.66999999999999"/>
    <n v="947.78999999999826"/>
    <x v="13"/>
  </r>
  <r>
    <x v="65"/>
    <s v="FAC.CB"/>
    <s v="FACTURE CARTE"/>
    <x v="210"/>
    <n v="-31.37"/>
    <n v="916.41999999999825"/>
    <x v="13"/>
  </r>
  <r>
    <x v="65"/>
    <s v="FAC.CB"/>
    <s v="FACTURE CARTE"/>
    <x v="211"/>
    <n v="-31.7"/>
    <n v="884.71999999999821"/>
    <x v="19"/>
  </r>
  <r>
    <x v="65"/>
    <s v="FAC.CB"/>
    <s v="FACTURE CARTE"/>
    <x v="212"/>
    <n v="-18.600000000000001"/>
    <n v="866.11999999999819"/>
    <x v="56"/>
  </r>
  <r>
    <x v="65"/>
    <s v="FAC.CB"/>
    <s v="FACTURE CARTE"/>
    <x v="213"/>
    <n v="-13.01"/>
    <n v="853.10999999999819"/>
    <x v="18"/>
  </r>
  <r>
    <x v="65"/>
    <s v="FAC.CB"/>
    <s v="FACTURE CARTE"/>
    <x v="214"/>
    <n v="-4.95"/>
    <n v="848.15999999999815"/>
    <x v="19"/>
  </r>
  <r>
    <x v="66"/>
    <s v="COMMIS."/>
    <s v="COMMISSIONS"/>
    <x v="1"/>
    <n v="-11.47"/>
    <n v="836.68999999999812"/>
    <x v="1"/>
  </r>
  <r>
    <x v="66"/>
    <s v="CHQ NO"/>
    <s v="CHEQUE"/>
    <x v="215"/>
    <n v="-5"/>
    <n v="831.68999999999812"/>
    <x v="57"/>
  </r>
  <r>
    <x v="67"/>
    <s v="SDD"/>
    <s v="PRLV SEPA"/>
    <x v="216"/>
    <n v="-3.78"/>
    <n v="827.90999999999815"/>
    <x v="7"/>
  </r>
  <r>
    <x v="68"/>
    <s v="SDD"/>
    <s v="PRLV SEPA"/>
    <x v="217"/>
    <n v="-62.99"/>
    <n v="764.91999999999814"/>
    <x v="4"/>
  </r>
  <r>
    <x v="69"/>
    <s v="SDD"/>
    <s v="PRLV SEPA"/>
    <x v="218"/>
    <n v="-63.39"/>
    <n v="701.52999999999815"/>
    <x v="5"/>
  </r>
  <r>
    <x v="69"/>
    <s v="SCT"/>
    <s v="VIR SEPA RECU"/>
    <x v="12"/>
    <n v="400"/>
    <n v="1101.5299999999982"/>
    <x v="35"/>
  </r>
  <r>
    <x v="69"/>
    <s v="ECH.PR"/>
    <s v="ECHEANCE PRET"/>
    <x v="219"/>
    <n v="-352.37"/>
    <n v="749.15999999999815"/>
    <x v="6"/>
  </r>
  <r>
    <x v="70"/>
    <s v="RET DAB"/>
    <s v="RETRAIT DAB"/>
    <x v="220"/>
    <n v="-50"/>
    <n v="699.15999999999815"/>
    <x v="9"/>
  </r>
  <r>
    <x v="71"/>
    <s v="REM.CHQ"/>
    <s v="REMISE CHEQUES"/>
    <x v="221"/>
    <n v="913.86"/>
    <n v="1613.0199999999982"/>
    <x v="25"/>
  </r>
  <r>
    <x v="72"/>
    <s v="SCT"/>
    <s v="VIR SEPA RECU"/>
    <x v="222"/>
    <n v="17"/>
    <n v="1630.0199999999982"/>
    <x v="29"/>
  </r>
  <r>
    <x v="73"/>
    <s v="SDD"/>
    <s v="PRLV SEPA"/>
    <x v="223"/>
    <n v="-702"/>
    <n v="928.01999999999816"/>
    <x v="58"/>
  </r>
  <r>
    <x v="73"/>
    <s v="SCT"/>
    <s v="VIR SEPA RECU"/>
    <x v="12"/>
    <n v="160"/>
    <n v="1088.0199999999982"/>
    <x v="12"/>
  </r>
  <r>
    <x v="74"/>
    <s v="SCT"/>
    <s v="VIR SEPA RECU"/>
    <x v="224"/>
    <n v="7.5"/>
    <n v="1095.5199999999982"/>
    <x v="5"/>
  </r>
  <r>
    <x v="74"/>
    <s v="SCT"/>
    <s v="VIR SEPA RECU"/>
    <x v="225"/>
    <n v="374"/>
    <n v="1469.5199999999982"/>
    <x v="59"/>
  </r>
  <r>
    <x v="74"/>
    <s v="SCT"/>
    <s v="VIR SEPA RECU"/>
    <x v="226"/>
    <n v="364.09"/>
    <n v="1833.6099999999981"/>
    <x v="52"/>
  </r>
  <r>
    <x v="73"/>
    <s v="CHQ NO"/>
    <s v="CHEQUE"/>
    <x v="227"/>
    <n v="-25"/>
    <n v="1808.6099999999981"/>
    <x v="60"/>
  </r>
  <r>
    <x v="75"/>
    <s v="FAC.CB"/>
    <s v="FACTURE CARTE"/>
    <x v="228"/>
    <n v="-7.99"/>
    <n v="1800.6199999999981"/>
    <x v="23"/>
  </r>
  <r>
    <x v="75"/>
    <s v="FAC.CB"/>
    <s v="FACTURE CARTE"/>
    <x v="229"/>
    <n v="-22.97"/>
    <n v="1777.649999999998"/>
    <x v="49"/>
  </r>
  <r>
    <x v="75"/>
    <s v="FAC.CB"/>
    <s v="FACTURE CARTE"/>
    <x v="230"/>
    <n v="-30.37"/>
    <n v="1747.2799999999982"/>
    <x v="21"/>
  </r>
  <r>
    <x v="75"/>
    <s v="FAC.CB"/>
    <s v="FACTURE CARTE"/>
    <x v="231"/>
    <n v="-108"/>
    <n v="1639.2799999999982"/>
    <x v="36"/>
  </r>
  <r>
    <x v="75"/>
    <s v="FAC.CB"/>
    <s v="FACTURE CARTE"/>
    <x v="232"/>
    <n v="-8.5"/>
    <n v="1630.7799999999982"/>
    <x v="24"/>
  </r>
  <r>
    <x v="75"/>
    <s v="FAC.CB"/>
    <s v="FACTURE CARTE"/>
    <x v="233"/>
    <n v="-8.5"/>
    <n v="1622.2799999999982"/>
    <x v="24"/>
  </r>
  <r>
    <x v="75"/>
    <s v="FAC.CB"/>
    <s v="FACTURE CARTE"/>
    <x v="234"/>
    <n v="-35.31"/>
    <n v="1586.9699999999982"/>
    <x v="49"/>
  </r>
  <r>
    <x v="75"/>
    <s v="FAC.CB"/>
    <s v="FACTURE CARTE"/>
    <x v="235"/>
    <n v="-14.5"/>
    <n v="1572.4699999999982"/>
    <x v="16"/>
  </r>
  <r>
    <x v="75"/>
    <s v="FAC.CB"/>
    <s v="FACTURE CARTE"/>
    <x v="236"/>
    <n v="-23.99"/>
    <n v="1548.4799999999982"/>
    <x v="21"/>
  </r>
  <r>
    <x v="75"/>
    <s v="FAC.CB"/>
    <s v="FACTURE CARTE"/>
    <x v="237"/>
    <n v="-39.6"/>
    <n v="1508.8799999999983"/>
    <x v="33"/>
  </r>
  <r>
    <x v="75"/>
    <s v="FAC.CB"/>
    <s v="FACTURE CARTE"/>
    <x v="238"/>
    <n v="-70"/>
    <n v="1438.8799999999983"/>
    <x v="61"/>
  </r>
  <r>
    <x v="75"/>
    <s v="FAC.CB"/>
    <s v="FACTURE CARTE"/>
    <x v="239"/>
    <n v="-65.13"/>
    <n v="1373.7499999999982"/>
    <x v="13"/>
  </r>
  <r>
    <x v="75"/>
    <s v="FAC.CB"/>
    <s v="FACTURE CARTE"/>
    <x v="240"/>
    <n v="-39.729999999999997"/>
    <n v="1334.0199999999982"/>
    <x v="13"/>
  </r>
  <r>
    <x v="75"/>
    <s v="FAC.CB"/>
    <s v="FACTURE CARTE"/>
    <x v="241"/>
    <n v="-28.81"/>
    <n v="1305.2099999999982"/>
    <x v="18"/>
  </r>
  <r>
    <x v="75"/>
    <s v="FAC.CB"/>
    <s v="FACTURE CARTE"/>
    <x v="242"/>
    <n v="-56.61"/>
    <n v="1248.5999999999983"/>
    <x v="13"/>
  </r>
  <r>
    <x v="75"/>
    <s v="FAC.CB"/>
    <s v="FACTURE CARTE"/>
    <x v="243"/>
    <n v="-33.24"/>
    <n v="1215.3599999999983"/>
    <x v="21"/>
  </r>
  <r>
    <x v="75"/>
    <s v="FAC.CB"/>
    <s v="FACTURE CARTE"/>
    <x v="244"/>
    <n v="-1"/>
    <n v="1214.3599999999983"/>
    <x v="24"/>
  </r>
  <r>
    <x v="75"/>
    <s v="FAC.CB"/>
    <s v="FACTURE CARTE"/>
    <x v="245"/>
    <n v="-8.5"/>
    <n v="1205.8599999999983"/>
    <x v="24"/>
  </r>
  <r>
    <x v="75"/>
    <s v="FAC.CB"/>
    <s v="FACTURE CARTE"/>
    <x v="246"/>
    <n v="-30.79"/>
    <n v="1175.0699999999983"/>
    <x v="21"/>
  </r>
  <r>
    <x v="75"/>
    <s v="FAC.CB"/>
    <s v="FACTURE CARTE"/>
    <x v="247"/>
    <n v="-41.7"/>
    <n v="1133.3699999999983"/>
    <x v="18"/>
  </r>
  <r>
    <x v="75"/>
    <s v="FAC.CB"/>
    <s v="FACTURE CARTE"/>
    <x v="248"/>
    <n v="-19.3"/>
    <n v="1114.0699999999983"/>
    <x v="13"/>
  </r>
  <r>
    <x v="75"/>
    <s v="FAC.CB"/>
    <s v="FACTURE CARTE"/>
    <x v="248"/>
    <n v="-38.78"/>
    <n v="1075.2899999999984"/>
    <x v="13"/>
  </r>
  <r>
    <x v="75"/>
    <s v="FAC.CB"/>
    <s v="FACTURE CARTE"/>
    <x v="249"/>
    <n v="-7.99"/>
    <n v="1067.2999999999984"/>
    <x v="23"/>
  </r>
  <r>
    <x v="75"/>
    <s v="FAC.CB"/>
    <s v="FACTURE CARTE"/>
    <x v="250"/>
    <n v="-31.76"/>
    <n v="1035.5399999999984"/>
    <x v="13"/>
  </r>
  <r>
    <x v="75"/>
    <s v="FAC.CB"/>
    <s v="FACTURE CARTE"/>
    <x v="251"/>
    <n v="-34.700000000000003"/>
    <n v="1000.8399999999983"/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">
  <r>
    <d v="2018-09-28T00:00:00"/>
    <s v="FAC.CB"/>
    <s v="FACTURE CARTE"/>
    <s v="DU 240918 SA PERIS MONTAR OLONZAC CARTE"/>
    <x v="0"/>
    <e v="#VALUE!"/>
    <x v="0"/>
  </r>
  <r>
    <d v="2018-09-28T00:00:00"/>
    <s v="FAC.CB"/>
    <s v="FACTURE CARTE"/>
    <s v="DU 010918 ASF RUEIL MALMAIS CARTE 4974XX"/>
    <x v="1"/>
    <e v="#VALUE!"/>
    <x v="1"/>
  </r>
  <r>
    <d v="2018-09-28T00:00:00"/>
    <s v="FAC.CB"/>
    <s v="FACTURE CARTE"/>
    <s v="DU 310818 BIOMINERVOIS OLONZAC CARTE 497"/>
    <x v="2"/>
    <e v="#VALUE!"/>
    <x v="2"/>
  </r>
  <r>
    <d v="2018-09-28T00:00:00"/>
    <s v="FAC.CB"/>
    <s v="FACTURE CARTE"/>
    <s v="DU 110918 BIOMINERVOIS OLONZAC CARTE 497"/>
    <x v="3"/>
    <e v="#VALUE!"/>
    <x v="2"/>
  </r>
  <r>
    <d v="2018-09-28T00:00:00"/>
    <s v="FAC.CB"/>
    <s v="FACTURE CARTE"/>
    <s v="DU 180918 BIOMINERVOIS OLONZAC CARTE 497"/>
    <x v="4"/>
    <e v="#VALUE!"/>
    <x v="2"/>
  </r>
  <r>
    <d v="2018-09-28T00:00:00"/>
    <s v="FAC.CB"/>
    <s v="FACTURE CARTE"/>
    <s v="DU 260918 BIOMINERVOIS OLONZAC CARTE 497"/>
    <x v="5"/>
    <e v="#VALUE!"/>
    <x v="2"/>
  </r>
  <r>
    <d v="2018-09-05T00:00:00"/>
    <s v="SDD"/>
    <s v="PRLV SEPA"/>
    <s v="CARDIF ASSURANCE VIE ECH/050918 ID EMETT"/>
    <x v="6"/>
    <e v="#VALUE!"/>
    <x v="3"/>
  </r>
  <r>
    <d v="2018-09-11T00:00:00"/>
    <s v="SCT"/>
    <s v="VIR SEPA RECU"/>
    <s v="/DE C.P.A.M. CARCASSONNE /MOTIF 18253"/>
    <x v="7"/>
    <e v="#VALUE!"/>
    <x v="4"/>
  </r>
  <r>
    <d v="2018-09-25T00:00:00"/>
    <s v="SCT"/>
    <s v="VIR SEPA RECU"/>
    <s v="/DE C.P.A.M. CARCASSONNE /MOTIF 18267"/>
    <x v="8"/>
    <e v="#VALUE!"/>
    <x v="4"/>
  </r>
  <r>
    <d v="2018-09-24T00:00:00"/>
    <s v="SCT"/>
    <s v="VIR SEPA EMIS"/>
    <s v="/DE GLASER SARAH /MOTIF SOLDE FORTUNÉO --&gt; Livret épargne"/>
    <x v="9"/>
    <e v="#VALUE!"/>
    <x v="5"/>
  </r>
  <r>
    <d v="2018-09-28T00:00:00"/>
    <s v="FAC.CB"/>
    <s v="FACTURE CARTE"/>
    <s v="DU 140918 PRESSE D OLONZA OLONZAC CARTE"/>
    <x v="10"/>
    <e v="#VALUE!"/>
    <x v="6"/>
  </r>
  <r>
    <d v="2018-09-10T00:00:00"/>
    <s v="ECH.PR"/>
    <s v="ECHEANCE PRET"/>
    <s v="ECHEANCE PRET 01333 60927434 (CAPITAL DU 11570,57 EUR)"/>
    <x v="11"/>
    <e v="#VALUE!"/>
    <x v="7"/>
  </r>
  <r>
    <d v="2018-09-17T00:00:00"/>
    <s v="SDD"/>
    <s v="PRLV SEPA"/>
    <s v="EDF ECH 170918"/>
    <x v="12"/>
    <e v="#VALUE!"/>
    <x v="8"/>
  </r>
  <r>
    <d v="2018-09-28T00:00:00"/>
    <s v="FAC.CB"/>
    <s v="FACTURE CARTE"/>
    <s v="DU 030918 ETS LACANS CAIS HOMPS CARTE 49"/>
    <x v="13"/>
    <e v="#VALUE!"/>
    <x v="9"/>
  </r>
  <r>
    <d v="2018-09-04T00:00:00"/>
    <s v="COMMIS."/>
    <s v="COMMISSIONS"/>
    <s v="COTISATION ESPRIT LIBRE"/>
    <x v="14"/>
    <e v="#VALUE!"/>
    <x v="10"/>
  </r>
  <r>
    <d v="2018-09-04T00:00:00"/>
    <s v="FRAIS"/>
    <s v="FRAIS"/>
    <s v="DE TENUE DE COMPTE AVEC REMISE"/>
    <x v="15"/>
    <e v="#VALUE!"/>
    <x v="11"/>
  </r>
  <r>
    <d v="2018-09-10T00:00:00"/>
    <s v="SDD"/>
    <s v="PRLV SEPA"/>
    <s v="MAAF ASSURANCES SA ECH/100918 ID EMETTEU"/>
    <x v="16"/>
    <e v="#VALUE!"/>
    <x v="12"/>
  </r>
  <r>
    <d v="2018-09-10T00:00:00"/>
    <s v="SDD"/>
    <s v="PRLV SEPA"/>
    <s v="PRLV SEPA MAAF SANTE ECH/100918 ID EMETTEUR/FR26ZZ"/>
    <x v="17"/>
    <e v="#VALUE!"/>
    <x v="13"/>
  </r>
  <r>
    <d v="2018-09-11T00:00:00"/>
    <s v="SCT"/>
    <s v="VIR SEPA RECU"/>
    <s v="/DE MAAF SANTE /MOTIF 201804290943 00769"/>
    <x v="18"/>
    <e v="#VALUE!"/>
    <x v="13"/>
  </r>
  <r>
    <d v="2018-09-14T00:00:00"/>
    <s v="SCT"/>
    <s v="VIR SEPA RECU"/>
    <s v="/DE MAAF SANTE /MOTIF 201804068310"/>
    <x v="19"/>
    <e v="#VALUE!"/>
    <x v="13"/>
  </r>
  <r>
    <d v="2018-09-27T00:00:00"/>
    <s v="SCT"/>
    <s v="VIR SEPA RECU"/>
    <s v="/DE MAAF SANTE /MOTIF 201804290943 00769"/>
    <x v="18"/>
    <e v="#VALUE!"/>
    <x v="13"/>
  </r>
  <r>
    <d v="2018-09-10T00:00:00"/>
    <s v="SDD"/>
    <s v="PRLV SEPA"/>
    <s v="PRLV SEPA ORANGE ECH/100918 ID EMETTEUR/FR18ZZZ002"/>
    <x v="20"/>
    <e v="#VALUE!"/>
    <x v="14"/>
  </r>
  <r>
    <d v="2018-09-28T00:00:00"/>
    <s v="FAC.CB"/>
    <s v="FACTURE CARTE"/>
    <s v="DU 290818 ALMAPHAR PEPIEUX CARTE 4974XXX"/>
    <x v="21"/>
    <e v="#VALUE!"/>
    <x v="15"/>
  </r>
  <r>
    <d v="2018-09-28T00:00:00"/>
    <s v="FAC.CB"/>
    <s v="FACTURE CARTE"/>
    <s v="DU 030918 ALMAPHAR PEPIEUX CARTE 4974XXX"/>
    <x v="22"/>
    <e v="#VALUE!"/>
    <x v="15"/>
  </r>
  <r>
    <d v="2018-09-28T00:00:00"/>
    <s v="FAC.CB"/>
    <s v="FACTURE CARTE"/>
    <s v="DU 130918 ALMAPHAR PEPIEUX CARTE 4974XXX"/>
    <x v="23"/>
    <e v="#VALUE!"/>
    <x v="15"/>
  </r>
  <r>
    <d v="2018-09-28T00:00:00"/>
    <s v="FAC.CB"/>
    <s v="FACTURE CARTE"/>
    <s v="DU 220918 SEL BARTHES DUR BIZE MINERVO C"/>
    <x v="24"/>
    <e v="#VALUE!"/>
    <x v="15"/>
  </r>
  <r>
    <d v="2018-09-28T00:00:00"/>
    <s v="FAC.CB"/>
    <s v="FACTURE CARTE"/>
    <s v="DU 270918 ALMAPHAR PEPIEUX CARTE 4974XXX"/>
    <x v="25"/>
    <e v="#VALUE!"/>
    <x v="15"/>
  </r>
  <r>
    <d v="2018-09-26T00:00:00"/>
    <s v="SCT"/>
    <s v="VIR SEPA RECU"/>
    <s v="/DE PORTAL JEROME /MOTIF ELIOT /REF"/>
    <x v="26"/>
    <e v="#VALUE!"/>
    <x v="16"/>
  </r>
  <r>
    <d v="2018-09-28T00:00:00"/>
    <s v="FAC.CB"/>
    <s v="FACTURE CARTE"/>
    <s v="DU 310818 LA GRANGE BIZE MINERVOI CARTE"/>
    <x v="27"/>
    <e v="#VALUE!"/>
    <x v="17"/>
  </r>
  <r>
    <d v="2018-09-17T00:00:00"/>
    <s v="RET DAB"/>
    <s v="RETRAIT DAB"/>
    <s v="14/09/18 16H49 07184636 CRCA DU LANGUEDO"/>
    <x v="28"/>
    <e v="#VALUE!"/>
    <x v="18"/>
  </r>
  <r>
    <d v="2018-09-25T00:00:00"/>
    <s v="RET DAB"/>
    <s v="RETRAIT DAB"/>
    <s v="22/09/18 12H17 00008235 CREDIT AGRICOLE CHABRIERES ST MA"/>
    <x v="29"/>
    <e v="#VALUE!"/>
    <x v="18"/>
  </r>
  <r>
    <d v="2018-09-07T00:00:00"/>
    <s v="REM.CHQ"/>
    <s v="REMISE CHEQUES"/>
    <s v="salaire 08/2018 BORDEREAU 02872086 "/>
    <x v="30"/>
    <e v="#VALUE!"/>
    <x v="19"/>
  </r>
  <r>
    <d v="2018-09-28T00:00:00"/>
    <s v="FAC.CB"/>
    <s v="FACTURE CARTE"/>
    <s v="DU 020918 E.LECLERC CARTE 4974XXXXXXXX29"/>
    <x v="31"/>
    <e v="#VALUE!"/>
    <x v="20"/>
  </r>
  <r>
    <d v="2018-09-28T00:00:00"/>
    <s v="FAC.CB"/>
    <s v="FACTURE CARTE"/>
    <s v="DU 110918 CARREFOUR MARKE LEZIGNAN CORB"/>
    <x v="28"/>
    <e v="#VALUE!"/>
    <x v="20"/>
  </r>
  <r>
    <d v="2018-09-28T00:00:00"/>
    <s v="FAC.CB"/>
    <s v="FACTURE CARTE"/>
    <s v="DU 110918 LES PAINS DE GA LEZIGNAN CORB"/>
    <x v="32"/>
    <e v="#VALUE!"/>
    <x v="20"/>
  </r>
  <r>
    <d v="2018-09-28T00:00:00"/>
    <s v="FAC.CB"/>
    <s v="FACTURE CARTE"/>
    <s v="DU 200918 COCCINELLE PEPIEUX CARTE 4974X"/>
    <x v="33"/>
    <e v="#VALUE!"/>
    <x v="20"/>
  </r>
  <r>
    <d v="2018-09-28T00:00:00"/>
    <s v="FAC.CB"/>
    <s v="FACTURE CARTE"/>
    <s v="DU 220918 INTERMARCHE SAINT MARCEL CARTE"/>
    <x v="34"/>
    <e v="#VALUE!"/>
    <x v="20"/>
  </r>
  <r>
    <d v="2018-09-28T00:00:00"/>
    <s v="FAC.CB"/>
    <s v="FACTURE CARTE"/>
    <s v="DU 220918 INTERMARCHE SAINT MARCEL CARTE"/>
    <x v="35"/>
    <e v="#VALUE!"/>
    <x v="20"/>
  </r>
  <r>
    <d v="2018-09-03T00:00:00"/>
    <s v="SCT"/>
    <s v="VIR SEPA RECU"/>
    <s v="/DE GLASER SARAH /MOTIF CLOTURE LIVRET /"/>
    <x v="36"/>
    <e v="#VALUE!"/>
    <x v="21"/>
  </r>
  <r>
    <d v="2018-09-11T00:00:00"/>
    <s v="CHQ NO"/>
    <s v="CHEQUE"/>
    <s v="N°5920333"/>
    <x v="37"/>
    <e v="#VALUE!"/>
    <x v="22"/>
  </r>
  <r>
    <d v="2018-09-12T00:00:00"/>
    <s v="CHQ NO"/>
    <s v="CHEQUE"/>
    <s v="N°5920334"/>
    <x v="38"/>
    <e v="#VALUE!"/>
    <x v="22"/>
  </r>
  <r>
    <d v="2018-09-20T00:00:00"/>
    <s v="CHQ NO"/>
    <s v="CHEQUE"/>
    <s v="N°5920335"/>
    <x v="39"/>
    <e v="#VALUE!"/>
    <x v="22"/>
  </r>
  <r>
    <d v="2018-09-28T00:00:00"/>
    <s v="FAC.CB"/>
    <s v="FACTURE CARTE"/>
    <s v="DU 200918 CC MINERVOIS ST PONS DE TH CAR"/>
    <x v="40"/>
    <e v="#VALUE!"/>
    <x v="2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">
  <r>
    <d v="2018-04-04T00:00:00"/>
    <s v="COMMIS."/>
    <s v="COMMISSIONS"/>
    <s v="COTISATION ESPRIT LIBRE"/>
    <x v="0"/>
    <m/>
    <x v="0"/>
  </r>
  <r>
    <d v="2018-04-04T00:00:00"/>
    <s v="SCT"/>
    <s v="VIR SEPA RECU"/>
    <s v="/DE POLE EMPLOI /MOTIF 46 351 7593109E 0"/>
    <x v="1"/>
    <m/>
    <x v="1"/>
  </r>
  <r>
    <d v="2018-04-04T00:00:00"/>
    <s v="FRAIS"/>
    <s v="FRAIS"/>
    <s v="DE TENUE DE COMPTE AVEC REMISE"/>
    <x v="2"/>
    <m/>
    <x v="2"/>
  </r>
  <r>
    <d v="2018-04-09T00:00:00"/>
    <s v="SDD"/>
    <s v="PRLV SEPA"/>
    <s v="ORANGE ECH/090418 ID EMETTEUR/FR18ZZZ002"/>
    <x v="3"/>
    <m/>
    <x v="3"/>
  </r>
  <r>
    <d v="2018-04-10T00:00:00"/>
    <s v="SDD"/>
    <s v="PRLV SEPA"/>
    <s v="MAAF SANTE ECH/100418 ID EMETTEUR/FR26ZZ"/>
    <x v="4"/>
    <m/>
    <x v="4"/>
  </r>
  <r>
    <d v="2018-04-10T00:00:00"/>
    <s v="ECH.PR"/>
    <s v="ECHEANCE PRET"/>
    <s v="01333 60927434 (CAPITAL DU 12820,28 EUR)"/>
    <x v="5"/>
    <m/>
    <x v="5"/>
  </r>
  <r>
    <d v="2018-04-13T00:00:00"/>
    <s v="SDD"/>
    <s v="PRLV SEPA"/>
    <s v="CARDIF ASSURANCE VIE ECH/130418 ID EMETT"/>
    <x v="6"/>
    <n v="-15.8"/>
    <x v="6"/>
  </r>
  <r>
    <d v="2018-04-17T00:00:00"/>
    <s v="SCT"/>
    <s v="VIR SEPA RECU"/>
    <s v="/DE MME DAPHNE GLASER /MOTIF PRET PERSON"/>
    <x v="7"/>
    <n v="1984.2"/>
    <x v="7"/>
  </r>
  <r>
    <d v="2018-04-24T00:00:00"/>
    <s v="RET DAB"/>
    <s v="RETRAIT DAB"/>
    <s v="23/04/18 14H55 07184636 CRCA DU LANGUEDO"/>
    <x v="8"/>
    <n v="1964.2"/>
    <x v="8"/>
  </r>
  <r>
    <d v="2018-04-25T00:00:00"/>
    <s v="CHQ NO"/>
    <s v="CHEQUE"/>
    <s v="N°5920321"/>
    <x v="9"/>
    <n v="1943.54"/>
    <x v="9"/>
  </r>
  <r>
    <d v="2018-04-30T00:00:00"/>
    <s v="COMMIS."/>
    <s v="COMMISSIONS"/>
    <s v="D INTERVENTION"/>
    <x v="10"/>
    <n v="1935.54"/>
    <x v="10"/>
  </r>
  <r>
    <d v="2018-04-30T00:00:00"/>
    <s v="SCT"/>
    <s v="VIR SEPA RECU"/>
    <s v="/DE PORTAL JEROME /MOTIF ELIOT /REF"/>
    <x v="11"/>
    <n v="2095.54"/>
    <x v="11"/>
  </r>
  <r>
    <d v="2018-04-30T00:00:00"/>
    <s v="FAC.CB"/>
    <s v="FACTURE CARTE"/>
    <s v="DU 100418 PRIMA LA REDORTE CARTE 4974XXX"/>
    <x v="12"/>
    <n v="2001.47"/>
    <x v="12"/>
  </r>
  <r>
    <d v="2018-04-30T00:00:00"/>
    <s v="FAC.CB"/>
    <s v="FACTURE CARTE"/>
    <s v="DU 150418 CARTE GRISE NET TOULOUSE CARTE"/>
    <x v="13"/>
    <n v="1928.71"/>
    <x v="13"/>
  </r>
  <r>
    <d v="2018-04-30T00:00:00"/>
    <s v="FAC.CB"/>
    <s v="FACTURE CARTE"/>
    <s v="DU 190418 CARREFOUR MARKE LEZIGNAN CORB"/>
    <x v="14"/>
    <n v="1877.04"/>
    <x v="12"/>
  </r>
  <r>
    <d v="2018-04-30T00:00:00"/>
    <s v="FAC.CB"/>
    <s v="FACTURE CARTE"/>
    <s v="DU 190418 BRICOMARCHE LEZIGNAN CORB CART"/>
    <x v="15"/>
    <n v="1825.49"/>
    <x v="14"/>
  </r>
  <r>
    <d v="2018-04-30T00:00:00"/>
    <s v="FAC.CB"/>
    <s v="FACTURE CARTE"/>
    <s v="DU 300318 INTERMARCHE DAC CAPESTANG CART"/>
    <x v="16"/>
    <n v="1785.22"/>
    <x v="12"/>
  </r>
  <r>
    <d v="2018-04-30T00:00:00"/>
    <s v="FAC.CB"/>
    <s v="FACTURE CARTE"/>
    <s v="DU 110418 CAFE DE LA PLAC LA CAUNETTE CA"/>
    <x v="17"/>
    <n v="1749.52"/>
    <x v="15"/>
  </r>
  <r>
    <d v="2018-04-30T00:00:00"/>
    <s v="FAC.CB"/>
    <s v="FACTURE CARTE"/>
    <s v="DU 020418 LE CHAIX HOMPS CARTE 4974XXXXX"/>
    <x v="18"/>
    <n v="1716.8799999999999"/>
    <x v="16"/>
  </r>
  <r>
    <d v="2018-04-30T00:00:00"/>
    <s v="FAC.CB"/>
    <s v="FACTURE CARTE"/>
    <s v="DU 120418 CASINO OLONZAC OLONZAC CARTE 4"/>
    <x v="19"/>
    <n v="1684.6499999999999"/>
    <x v="12"/>
  </r>
  <r>
    <d v="2018-04-30T00:00:00"/>
    <s v="FAC.CB"/>
    <s v="FACTURE CARTE"/>
    <s v="DU 250418 BIOMINERVOIS OLONZAC CARTE 497"/>
    <x v="20"/>
    <n v="1653.4899999999998"/>
    <x v="17"/>
  </r>
  <r>
    <d v="2018-04-30T00:00:00"/>
    <s v="FAC.CB"/>
    <s v="FACTURE CARTE"/>
    <s v="DU 060418 ETS LACANS CAIS HOMPS CARTE 49"/>
    <x v="21"/>
    <n v="1624.7099999999998"/>
    <x v="12"/>
  </r>
  <r>
    <d v="2018-04-30T00:00:00"/>
    <s v="FAC.CB"/>
    <s v="FACTURE CARTE"/>
    <s v="DU 260418 ETS LACANS CAIS HOMPS CARTE 49"/>
    <x v="22"/>
    <n v="1596.5599999999997"/>
    <x v="12"/>
  </r>
  <r>
    <d v="2018-04-30T00:00:00"/>
    <s v="FAC.CB"/>
    <s v="FACTURE CARTE"/>
    <s v="DU 290318 BIOMINERVOIS OLONZAC CARTE 497"/>
    <x v="23"/>
    <n v="1571.0599999999997"/>
    <x v="12"/>
  </r>
  <r>
    <d v="2018-04-30T00:00:00"/>
    <s v="FAC.CB"/>
    <s v="FACTURE CARTE"/>
    <s v="DU 230418 PHIE DES ALLEES OLONZAC CARTE"/>
    <x v="24"/>
    <n v="1552.9599999999998"/>
    <x v="18"/>
  </r>
  <r>
    <d v="2018-04-30T00:00:00"/>
    <s v="FAC.CB"/>
    <s v="FACTURE CARTE"/>
    <s v="DU 230418 PHARMACIE DELON LEZIGNAN CORB"/>
    <x v="25"/>
    <n v="1535.0599999999997"/>
    <x v="18"/>
  </r>
  <r>
    <d v="2018-04-30T00:00:00"/>
    <s v="FAC.CB"/>
    <s v="FACTURE CARTE"/>
    <s v="DU 090418 BIOMINERVOIS OLONZAC CARTE 497"/>
    <x v="26"/>
    <n v="1517.3099999999997"/>
    <x v="17"/>
  </r>
  <r>
    <d v="2018-04-30T00:00:00"/>
    <s v="FAC.CB"/>
    <s v="FACTURE CARTE"/>
    <s v="DU 190418 PEPI D ARCADIE LEZIGNAN CORB C"/>
    <x v="27"/>
    <n v="1501.3099999999997"/>
    <x v="19"/>
  </r>
  <r>
    <d v="2018-04-30T00:00:00"/>
    <s v="FAC.CB"/>
    <s v="FACTURE CARTE"/>
    <s v="DU 300318 SHELL 2533 SERVIAN CARTE 4974X"/>
    <x v="28"/>
    <n v="1485.7099999999998"/>
    <x v="20"/>
  </r>
  <r>
    <d v="2018-04-30T00:00:00"/>
    <s v="FAC.CB"/>
    <s v="FACTURE CARTE"/>
    <s v="DU 030418 LA POSTE 340200 OLONZAC CARTE"/>
    <x v="29"/>
    <n v="1472.5599999999997"/>
    <x v="21"/>
  </r>
  <r>
    <d v="2018-04-30T00:00:00"/>
    <s v="FAC.CB"/>
    <s v="FACTURE CARTE"/>
    <s v="DU 280418 NETFLIX COM COURBEVOIE CARTE 4"/>
    <x v="30"/>
    <n v="1464.5699999999997"/>
    <x v="22"/>
  </r>
  <r>
    <d v="2018-04-30T00:00:00"/>
    <s v="FAC.CB"/>
    <s v="FACTURE CARTE"/>
    <s v="DU 300318 ASF MONTPELLI RUEIL MALMAIS CA"/>
    <x v="31"/>
    <n v="1459.1699999999996"/>
    <x v="23"/>
  </r>
  <r>
    <d v="2018-04-30T00:00:00"/>
    <s v="FAC.CB"/>
    <s v="FACTURE CARTE"/>
    <s v="DU 240418 ASF RUEIL MALMAIS CARTE 4974XX"/>
    <x v="32"/>
    <n v="1458.3699999999997"/>
    <x v="2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8">
  <r>
    <d v="2018-06-04T00:00:00"/>
    <s v="COMMIS."/>
    <s v="COMMISSIONS"/>
    <s v="COTISATION ESPRIT LIBRE"/>
    <x v="0"/>
    <n v="-11.47"/>
    <x v="0"/>
  </r>
  <r>
    <d v="2018-06-04T00:00:00"/>
    <s v="FRAIS"/>
    <s v="FRAIS"/>
    <s v="DE TENUE DE COMPTE AVEC REMISE"/>
    <x v="1"/>
    <n v="-12.72"/>
    <x v="1"/>
  </r>
  <r>
    <d v="2018-06-04T00:00:00"/>
    <s v="REM.CHQ"/>
    <s v="REMISE CHEQUES"/>
    <s v="salaire 05/2018 BORDEREAU 01176366 "/>
    <x v="2"/>
    <n v="639.20999999999992"/>
    <x v="2"/>
  </r>
  <r>
    <d v="2018-06-05T00:00:00"/>
    <s v="SDD"/>
    <s v="PRLV SEPA"/>
    <s v="CARDIF ASSURANCE VIE ECH/050618 ID EMETT"/>
    <x v="3"/>
    <n v="634.2399999999999"/>
    <x v="3"/>
  </r>
  <r>
    <d v="2018-06-06T00:00:00"/>
    <s v="RET DAB"/>
    <s v="RETRAIT DAB"/>
    <s v="05/06/18 12H05 10909000CE LANGUEDOC-ROUSSIL OLONZAC"/>
    <x v="4"/>
    <n v="604.2399999999999"/>
    <x v="4"/>
  </r>
  <r>
    <d v="2018-06-06T00:00:00"/>
    <s v="RET DAB"/>
    <s v="RETRAIT DAB"/>
    <s v="05/06/18 11H41 10909000CE LANGUEDOC-ROUSSIL OLONZAC"/>
    <x v="4"/>
    <n v="574.2399999999999"/>
    <x v="4"/>
  </r>
  <r>
    <d v="2018-06-11T00:00:00"/>
    <s v="SDD"/>
    <s v="PRLV SEPA"/>
    <s v="ORANGE ECH/110618 ID EMETTEUR/FR18ZZZ002"/>
    <x v="5"/>
    <n v="496.45999999999992"/>
    <x v="5"/>
  </r>
  <r>
    <d v="2018-06-11T00:00:00"/>
    <s v="SDD"/>
    <s v="PRLV SEPA"/>
    <s v="MAAF SANTE ECH/110618 ID EMETTEUR/FR26ZZ"/>
    <x v="6"/>
    <n v="446.30999999999995"/>
    <x v="6"/>
  </r>
  <r>
    <d v="2018-06-11T00:00:00"/>
    <s v="ECH.PR"/>
    <s v="ECHEANCE PRET"/>
    <s v="01333 60927434 (CAPITAL DU 12197,44 EUR)"/>
    <x v="7"/>
    <n v="93.939999999999941"/>
    <x v="7"/>
  </r>
  <r>
    <d v="2018-06-11T00:00:00"/>
    <s v="RET DAB"/>
    <s v="RETRAIT DAB"/>
    <s v="08/06/18 17H50 07184636 CRCA DU LANGUEDOC OLONZAC"/>
    <x v="8"/>
    <n v="73.939999999999941"/>
    <x v="4"/>
  </r>
  <r>
    <d v="2018-06-12T00:00:00"/>
    <s v="SCT"/>
    <s v="VIR SEPA RECU"/>
    <s v="/DE GLASER ANNA GIZ /MOTIF REMBOURSEMENT JULIEN MAUGIS"/>
    <x v="9"/>
    <n v="273.93999999999994"/>
    <x v="8"/>
  </r>
  <r>
    <d v="2018-06-13T00:00:00"/>
    <s v="RET DAB"/>
    <s v="RETRAIT DAB"/>
    <s v="12/06/18 17H55 01637615 CRCA DU LANGUEDOC LA REDORTE"/>
    <x v="10"/>
    <n v="233.93999999999994"/>
    <x v="4"/>
  </r>
  <r>
    <d v="2018-06-15T00:00:00"/>
    <s v="SDD"/>
    <s v="VIR SEPA RECU"/>
    <s v="MAAF SANTE "/>
    <x v="11"/>
    <n v="330.26999999999992"/>
    <x v="6"/>
  </r>
  <r>
    <d v="2018-06-18T00:00:00"/>
    <s v="SDD"/>
    <s v="VIR SEPA RECU"/>
    <s v="MAAF SANTE "/>
    <x v="12"/>
    <n v="357.02999999999992"/>
    <x v="6"/>
  </r>
  <r>
    <d v="2018-06-26T00:00:00"/>
    <s v="SCT"/>
    <s v="VIR SEPA RECU"/>
    <s v="/DE PORTAL JEROME /MOTIF ELIOT /REF"/>
    <x v="13"/>
    <n v="517.03"/>
    <x v="9"/>
  </r>
  <r>
    <d v="2018-06-27T00:00:00"/>
    <s v="SCT"/>
    <s v="VIR SEPA RECU"/>
    <s v="/DE PORTAL JEROME /MOTIF ELIOT /REF"/>
    <x v="14"/>
    <n v="1117.03"/>
    <x v="10"/>
  </r>
  <r>
    <d v="2018-06-29T00:00:00"/>
    <s v="FAC.CB"/>
    <s v="FACTURE CARTE"/>
    <s v="DU 290518 COVALSTE DAC ST CHINIAN"/>
    <x v="15"/>
    <n v="1076.8599999999999"/>
    <x v="11"/>
  </r>
  <r>
    <d v="2018-06-29T00:00:00"/>
    <s v="FAC.CB"/>
    <s v="FACTURE CARTE"/>
    <s v="DU 310518 ALMAPHAR PEPIEUX"/>
    <x v="16"/>
    <n v="1056.3599999999999"/>
    <x v="12"/>
  </r>
  <r>
    <d v="2018-06-29T00:00:00"/>
    <s v="FAC.CB"/>
    <s v="FACTURE CARTE"/>
    <s v="DU 310518 COCCINELLE PEPIEUX"/>
    <x v="17"/>
    <n v="988.67999999999984"/>
    <x v="11"/>
  </r>
  <r>
    <d v="2018-06-29T00:00:00"/>
    <s v="FAC.CB"/>
    <s v="FACTURE CARTE"/>
    <s v="DU 010618 CASINO OLONZAC OLONZAC"/>
    <x v="18"/>
    <n v="945.02999999999986"/>
    <x v="11"/>
  </r>
  <r>
    <d v="2018-06-29T00:00:00"/>
    <s v="FAC.CB"/>
    <s v="FACTURE CARTE"/>
    <s v="DU 010618 SNCF INTERNET PARIS CEDEX 0"/>
    <x v="19"/>
    <n v="801.02999999999986"/>
    <x v="13"/>
  </r>
  <r>
    <d v="2018-06-29T00:00:00"/>
    <s v="FAC.CB"/>
    <s v="FACTURE CARTE"/>
    <s v="DU 070618 PHARMACIE DU PA LA REDORTE"/>
    <x v="20"/>
    <n v="780.13999999999987"/>
    <x v="12"/>
  </r>
  <r>
    <d v="2018-06-29T00:00:00"/>
    <s v="FAC.CB"/>
    <s v="FACTURE CARTE"/>
    <s v="DU 090618 CASINO OLONZAC OLONZAC"/>
    <x v="21"/>
    <n v="768.44999999999982"/>
    <x v="11"/>
  </r>
  <r>
    <d v="2018-06-29T00:00:00"/>
    <s v="FAC.CB"/>
    <s v="FACTURE CARTE"/>
    <s v="DU 090618 PHARMACIE LEZIGNAN"/>
    <x v="22"/>
    <n v="752.54999999999984"/>
    <x v="12"/>
  </r>
  <r>
    <d v="2018-06-29T00:00:00"/>
    <s v="FAC.CB"/>
    <s v="FACTURE CARTE"/>
    <s v="DU 110618 BIOMINERVOIS OLONZAC"/>
    <x v="23"/>
    <n v="723.68999999999983"/>
    <x v="14"/>
  </r>
  <r>
    <d v="2018-06-29T00:00:00"/>
    <s v="FAC.CB"/>
    <s v="FACTURE CARTE"/>
    <s v="DU 120618 ETS LACANS CAIS HOMPS"/>
    <x v="24"/>
    <n v="668.54999999999984"/>
    <x v="11"/>
  </r>
  <r>
    <d v="2018-06-29T00:00:00"/>
    <s v="FAC.CB"/>
    <s v="FACTURE CARTE"/>
    <s v="DU 140618 BIOMINERVOIS OLONZAC"/>
    <x v="25"/>
    <n v="647.0899999999998"/>
    <x v="14"/>
  </r>
  <r>
    <d v="2018-06-29T00:00:00"/>
    <s v="FAC.CB"/>
    <s v="FACTURE CARTE"/>
    <s v="DU 140618 PRIMA LA REDORTE"/>
    <x v="26"/>
    <n v="605.64999999999986"/>
    <x v="11"/>
  </r>
  <r>
    <d v="2018-06-29T00:00:00"/>
    <s v="FAC.CB"/>
    <s v="FACTURE CARTE"/>
    <s v="DU 140618 PRIMA LA REDORTE"/>
    <x v="27"/>
    <n v="546.9899999999999"/>
    <x v="11"/>
  </r>
  <r>
    <d v="2018-06-29T00:00:00"/>
    <s v="FAC.CB"/>
    <s v="FACTURE CARTE"/>
    <s v="DU 170618 BK RESTO 720 NARBONNE"/>
    <x v="28"/>
    <n v="532.88999999999987"/>
    <x v="15"/>
  </r>
  <r>
    <d v="2018-06-29T00:00:00"/>
    <s v="FAC.CB"/>
    <s v="FACTURE CARTE"/>
    <s v="DU 170618 TRIDOME JARDINE NARBONNE CEDE"/>
    <x v="29"/>
    <n v="502.08999999999986"/>
    <x v="16"/>
  </r>
  <r>
    <d v="2018-06-29T00:00:00"/>
    <s v="FAC.CB"/>
    <s v="FACTURE CARTE"/>
    <s v="DU 190618 SNC AITA OLONZAC"/>
    <x v="30"/>
    <n v="488.48999999999984"/>
    <x v="17"/>
  </r>
  <r>
    <d v="2018-06-29T00:00:00"/>
    <s v="FAC.CB"/>
    <s v="FACTURE CARTE"/>
    <s v="DU 210618 BIOMINERVOIS OLONZAC"/>
    <x v="31"/>
    <n v="470.64999999999986"/>
    <x v="14"/>
  </r>
  <r>
    <d v="2018-06-29T00:00:00"/>
    <s v="FAC.CB"/>
    <s v="FACTURE CARTE"/>
    <s v="DU 210618 ALMAPHAR PEPIEUX"/>
    <x v="32"/>
    <n v="441.84999999999985"/>
    <x v="12"/>
  </r>
  <r>
    <d v="2018-06-29T00:00:00"/>
    <s v="FAC.CB"/>
    <s v="FACTURE CARTE"/>
    <s v="DU 220618 ETS LACANS CAIS HOMPS"/>
    <x v="33"/>
    <n v="431.36999999999983"/>
    <x v="11"/>
  </r>
  <r>
    <d v="2018-06-29T00:00:00"/>
    <s v="FAC.CB"/>
    <s v="FACTURE CARTE"/>
    <s v="DU 220618 STATION EST LAC HOMPS"/>
    <x v="34"/>
    <n v="392.17999999999984"/>
    <x v="18"/>
  </r>
  <r>
    <d v="2018-06-29T00:00:00"/>
    <s v="FAC.CB"/>
    <s v="FACTURE CARTE"/>
    <s v="DU 280618 NETFLIX COM COURBEVOIE"/>
    <x v="35"/>
    <n v="384.18999999999983"/>
    <x v="19"/>
  </r>
  <r>
    <d v="2018-06-29T00:00:00"/>
    <s v="FAC.CB"/>
    <s v="FACTURE CARTE"/>
    <s v="DU 280618 PRIMA LA REDORTE"/>
    <x v="36"/>
    <n v="364.42999999999984"/>
    <x v="1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8">
  <r>
    <d v="2018-07-02T00:00:00"/>
    <s v="SDD"/>
    <s v="PRLV SEPA"/>
    <s v="EDF ECH020718"/>
    <x v="0"/>
    <n v="-322.74"/>
    <x v="0"/>
  </r>
  <r>
    <d v="2018-07-03T00:00:00"/>
    <s v="COMMIS."/>
    <s v="COMMISSIONS"/>
    <s v="COMMISSIONS COTISATION ESPRIT LIBRE"/>
    <x v="1"/>
    <n v="-334.21000000000004"/>
    <x v="1"/>
  </r>
  <r>
    <d v="2018-07-03T00:00:00"/>
    <s v="FRAIS"/>
    <s v="FRAIS"/>
    <s v="FRAIS DE TENUE DE COMPTE AVEC REMISE"/>
    <x v="2"/>
    <n v="-335.46000000000004"/>
    <x v="2"/>
  </r>
  <r>
    <d v="2018-07-04T00:00:00"/>
    <s v="REM.CHQ"/>
    <s v="REMISE CHEQUES"/>
    <s v="REMISE BORDEREAU 02945652 /NOPT/NB CHQ TRAITE /"/>
    <x v="3"/>
    <n v="-135.46000000000004"/>
    <x v="3"/>
  </r>
  <r>
    <d v="2018-07-05T00:00:00"/>
    <s v="SDD"/>
    <s v="PRLV SEPA"/>
    <s v="PRLV SEPA CARDIF ASSURANCE VIE ECH/050718 ID EMETT"/>
    <x v="4"/>
    <n v="-139.24000000000004"/>
    <x v="4"/>
  </r>
  <r>
    <d v="2018-07-10T00:00:00"/>
    <s v="SDD"/>
    <s v="PRLV SEPA"/>
    <s v="MAAF ASSURANCES SA ECH/100718 ID EMETTEU"/>
    <x v="5"/>
    <n v="-535.83000000000004"/>
    <x v="5"/>
  </r>
  <r>
    <d v="2018-07-10T00:00:00"/>
    <s v="SDD"/>
    <s v="PRLV SEPA"/>
    <s v="ORANGE ECH/100718 ID EMETTEUR/FR18ZZZ002"/>
    <x v="6"/>
    <n v="-627.09"/>
    <x v="6"/>
  </r>
  <r>
    <d v="2018-07-10T00:00:00"/>
    <s v="SDD"/>
    <s v="PRLV SEPA"/>
    <s v="MAAF SANTE ECH/100718 ID EMETTEUR/FR26ZZ"/>
    <x v="7"/>
    <n v="-698.30000000000007"/>
    <x v="7"/>
  </r>
  <r>
    <d v="2018-07-10T00:00:00"/>
    <s v="SCT"/>
    <s v="VIR SEPA RECU"/>
    <s v="/DE M GLASER URS /MOTIF /REF ANNIVERSAIR"/>
    <x v="8"/>
    <n v="-578.30000000000007"/>
    <x v="8"/>
  </r>
  <r>
    <d v="2018-07-10T00:00:00"/>
    <s v="SCT"/>
    <s v="VIR SEPA RECU"/>
    <s v="/DE M GLASER URS /MOTIF /REF ANNIVERSAIR DORA"/>
    <x v="9"/>
    <n v="-468.30000000000007"/>
    <x v="8"/>
  </r>
  <r>
    <d v="2018-07-10T00:00:00"/>
    <s v="RET DAB"/>
    <s v="RETRAIT DAB"/>
    <s v="09/07/18 09H48 277690 BNP PARIBAS TOULOU"/>
    <x v="10"/>
    <n v="-488.30000000000007"/>
    <x v="9"/>
  </r>
  <r>
    <d v="2018-07-10T00:00:00"/>
    <s v="ECH.PR"/>
    <s v="ECHEANCE PRET"/>
    <s v="01333 60927434 (CAPITAL DU 11884,51 EUR)"/>
    <x v="11"/>
    <n v="-840.67000000000007"/>
    <x v="10"/>
  </r>
  <r>
    <d v="2018-07-12T00:00:00"/>
    <s v="RET DAB"/>
    <s v="RETRAIT DAB"/>
    <s v="11/07/18 12H18 00906819 SOCIETE GENERALE"/>
    <x v="12"/>
    <n v="-920.67000000000007"/>
    <x v="9"/>
  </r>
  <r>
    <d v="2018-07-13T00:00:00"/>
    <s v="SCT"/>
    <s v="VIR SEPA RECU"/>
    <s v="/DE GLASER ANNA GIZ /MOTIF TELEPHONE /RE"/>
    <x v="9"/>
    <n v="-810.67000000000007"/>
    <x v="11"/>
  </r>
  <r>
    <d v="2018-07-13T00:00:00"/>
    <s v="SCT"/>
    <s v="VIR SEPA RECU"/>
    <s v="/DE C.P.A.M. CARCASSONNE /MOTIF 18193000"/>
    <x v="13"/>
    <n v="-793.17000000000007"/>
    <x v="12"/>
  </r>
  <r>
    <d v="2018-07-16T00:00:00"/>
    <s v="REM.CHQ"/>
    <s v="REMISE CHEQUES"/>
    <s v="salaire 06/2018 BORDEREAU 01349986 "/>
    <x v="14"/>
    <n v="273.5"/>
    <x v="13"/>
  </r>
  <r>
    <d v="2018-07-16T00:00:00"/>
    <s v="RET DAB"/>
    <s v="RETRAIT DAB"/>
    <s v="13/07/18 14H51 07328263 CRCA MUTUEL TOUL"/>
    <x v="15"/>
    <n v="213.5"/>
    <x v="9"/>
  </r>
  <r>
    <d v="2018-07-16T00:00:00"/>
    <s v="RET DAB"/>
    <s v="RETRAIT DAB"/>
    <s v="14/07/18 11H43 220170 BNP PARIBAS ST GEN"/>
    <x v="16"/>
    <n v="183.5"/>
    <x v="9"/>
  </r>
  <r>
    <d v="2018-07-19T00:00:00"/>
    <s v="CHQ NO"/>
    <s v="CHEQUE"/>
    <s v="N°5920330 / Eau &amp; Assainissement 1S2018 - Trésorerie Capestang"/>
    <x v="17"/>
    <n v="111.82"/>
    <x v="14"/>
  </r>
  <r>
    <d v="2018-07-25T00:00:00"/>
    <s v="SCT"/>
    <s v="VIR SEPA RECU"/>
    <s v="/DE DAWIR DAPHNE /MOTIF REMB COURSES /RE"/>
    <x v="3"/>
    <n v="311.82"/>
    <x v="15"/>
  </r>
  <r>
    <d v="2018-07-27T00:00:00"/>
    <s v="SCT"/>
    <s v="VIR SEPA RECU"/>
    <s v="/DE PORTAL JEROME /MOTIF ELIOT /REF"/>
    <x v="18"/>
    <n v="471.82"/>
    <x v="16"/>
  </r>
  <r>
    <d v="2018-07-31T00:00:00"/>
    <s v="FAC.CB"/>
    <s v="FACTURE CARTE"/>
    <s v="DU 010718 STATION ETS LAC HOMPS CARTE 49"/>
    <x v="19"/>
    <n v="434.95"/>
    <x v="17"/>
  </r>
  <r>
    <d v="2018-07-31T00:00:00"/>
    <s v="FAC.CB"/>
    <s v="FACTURE CARTE"/>
    <s v="DU 030718 CASINO OLONZAC OLONZAC CARTE 4"/>
    <x v="20"/>
    <n v="342.34"/>
    <x v="18"/>
  </r>
  <r>
    <d v="2018-07-31T00:00:00"/>
    <s v="FAC.CB"/>
    <s v="FACTURE CARTE"/>
    <s v="DU 040718 BIOMINERVOIS OLONZAC CARTE 497"/>
    <x v="21"/>
    <n v="332.96"/>
    <x v="19"/>
  </r>
  <r>
    <d v="2018-07-31T00:00:00"/>
    <s v="FAC.CB"/>
    <s v="FACTURE CARTE"/>
    <s v="DU 050718 ASF TOULOUSE RUEIL MALMAIS CAR"/>
    <x v="22"/>
    <n v="324.45999999999998"/>
    <x v="20"/>
  </r>
  <r>
    <d v="2018-07-31T00:00:00"/>
    <s v="FAC.CB"/>
    <s v="FACTURE CARTE"/>
    <s v="DU 050718 BIOMINERVOIS OLONZAC CARTE 497"/>
    <x v="23"/>
    <n v="313.60999999999996"/>
    <x v="19"/>
  </r>
  <r>
    <d v="2018-07-31T00:00:00"/>
    <s v="FAC.CB"/>
    <s v="FACTURE CARTE"/>
    <s v="DU 050718 CASINO OLONZAC OLONZAC CARTE 4"/>
    <x v="24"/>
    <n v="292.11999999999995"/>
    <x v="18"/>
  </r>
  <r>
    <d v="2018-07-31T00:00:00"/>
    <s v="FAC.CB"/>
    <s v="FACTURE CARTE"/>
    <s v="DU 050718 CASINO SHOP TOULOUSE CARTE 497"/>
    <x v="25"/>
    <n v="275.99999999999994"/>
    <x v="18"/>
  </r>
  <r>
    <d v="2018-07-31T00:00:00"/>
    <s v="FAC.CB"/>
    <s v="FACTURE CARTE"/>
    <s v="DU 050718 INTERMARCHE DAC TREBES CARTE 4"/>
    <x v="26"/>
    <n v="258.11999999999995"/>
    <x v="18"/>
  </r>
  <r>
    <d v="2018-07-31T00:00:00"/>
    <s v="FAC.CB"/>
    <s v="FACTURE CARTE"/>
    <s v="DU 050718 INTERMARCHE TREBES CARTE 4974X"/>
    <x v="27"/>
    <n v="232.82999999999996"/>
    <x v="18"/>
  </r>
  <r>
    <d v="2018-07-31T00:00:00"/>
    <s v="FAC.CB"/>
    <s v="FACTURE CARTE"/>
    <s v="DU 050718 PHARM OLONZAC CARTE 4974XXXXXX"/>
    <x v="28"/>
    <n v="218.67999999999995"/>
    <x v="21"/>
  </r>
  <r>
    <d v="2018-07-31T00:00:00"/>
    <s v="FAC.CB"/>
    <s v="FACTURE CARTE"/>
    <s v="DU 050718 PHIE DES ALLEES OLONZAC CARTE"/>
    <x v="29"/>
    <n v="175.77999999999994"/>
    <x v="21"/>
  </r>
  <r>
    <d v="2018-07-31T00:00:00"/>
    <s v="FAC.CB"/>
    <s v="FACTURE CARTE"/>
    <s v="DU 060718 ASF CARCASSON RUEIL MALMAIS CA"/>
    <x v="22"/>
    <n v="167.27999999999994"/>
    <x v="20"/>
  </r>
  <r>
    <d v="2018-07-31T00:00:00"/>
    <s v="FAC.CB"/>
    <s v="FACTURE CARTE"/>
    <s v="DU 060718 ATB BLAGNAC CEDEX CARTE 4974XX"/>
    <x v="30"/>
    <n v="163.27999999999994"/>
    <x v="22"/>
  </r>
  <r>
    <d v="2018-07-31T00:00:00"/>
    <s v="FAC.CB"/>
    <s v="FACTURE CARTE"/>
    <s v="DU 090718 CALZEDONIA TOULOUSE CARTE 4974"/>
    <x v="16"/>
    <n v="133.27999999999994"/>
    <x v="23"/>
  </r>
  <r>
    <d v="2018-07-31T00:00:00"/>
    <s v="FAC.CB"/>
    <s v="FACTURE CARTE"/>
    <s v="DU 090718 DARTY TOULOUSE 48/ CARTE 4974X"/>
    <x v="31"/>
    <n v="-195.72000000000006"/>
    <x v="24"/>
  </r>
  <r>
    <d v="2018-07-31T00:00:00"/>
    <s v="FAC.CB"/>
    <s v="FACTURE CARTE"/>
    <s v="DU 090718 F2016 HEMA TOULOUSE CARTE 4974"/>
    <x v="32"/>
    <n v="-219.22000000000006"/>
    <x v="25"/>
  </r>
  <r>
    <d v="2018-07-31T00:00:00"/>
    <s v="FAC.CB"/>
    <s v="FACTURE CARTE"/>
    <s v="DU 090718 JENNYFER JENNYFE00113/ CARTE 4"/>
    <x v="33"/>
    <n v="-229.80000000000007"/>
    <x v="26"/>
  </r>
  <r>
    <d v="2018-07-31T00:00:00"/>
    <s v="FAC.CB"/>
    <s v="FACTURE CARTE"/>
    <s v="DU 090718 PHARM ST CYPRIE TOULOUSE CARTE"/>
    <x v="34"/>
    <n v="-249.70000000000007"/>
    <x v="21"/>
  </r>
  <r>
    <d v="2018-07-31T00:00:00"/>
    <s v="FAC.CB"/>
    <s v="FACTURE CARTE"/>
    <s v="DU 090718 SNCF TOULOUSE CARTE 4974XXXXXX"/>
    <x v="35"/>
    <n v="-272.50000000000006"/>
    <x v="27"/>
  </r>
  <r>
    <d v="2018-07-31T00:00:00"/>
    <s v="FAC.CB"/>
    <s v="FACTURE CARTE"/>
    <s v="DU 090718 TISSEO-REGIE AU TOULOUSE CARTE"/>
    <x v="36"/>
    <n v="-286.20000000000005"/>
    <x v="28"/>
  </r>
  <r>
    <d v="2018-07-31T00:00:00"/>
    <s v="FAC.CB"/>
    <s v="FACTURE CARTE"/>
    <s v="DU 100718 MOREL FRANCK HOMPS CARTE 4974X"/>
    <x v="37"/>
    <n v="-301.20000000000005"/>
    <x v="29"/>
  </r>
  <r>
    <d v="2018-07-31T00:00:00"/>
    <s v="FAC.CB"/>
    <s v="FACTURE CARTE"/>
    <s v="DU 120718 ASF TOULOUSE RUEIL MALMAIS CAR"/>
    <x v="22"/>
    <n v="-309.70000000000005"/>
    <x v="20"/>
  </r>
  <r>
    <d v="2018-07-31T00:00:00"/>
    <s v="FAC.CB"/>
    <s v="FACTURE CARTE"/>
    <s v="DU 120718 STATION ETS LAC HOMPS CARTE 49"/>
    <x v="38"/>
    <n v="-350.09000000000003"/>
    <x v="17"/>
  </r>
  <r>
    <d v="2018-07-31T00:00:00"/>
    <s v="FAC.CB"/>
    <s v="FACTURE CARTE"/>
    <s v="DU 130718 CARREFOUR BIO TOULOUSE CARTE 4"/>
    <x v="39"/>
    <n v="-368.78000000000003"/>
    <x v="18"/>
  </r>
  <r>
    <d v="2018-07-31T00:00:00"/>
    <s v="FAC.CB"/>
    <s v="FACTURE CARTE"/>
    <s v="DU 130718 CARREFOUR DAC CARTE 4974XXXXXX"/>
    <x v="40"/>
    <n v="-386.42"/>
    <x v="18"/>
  </r>
  <r>
    <d v="2018-07-31T00:00:00"/>
    <s v="FAC.CB"/>
    <s v="FACTURE CARTE"/>
    <s v="DU 130718 CYRILLUS TOULOUSE CARTE 4974XX"/>
    <x v="41"/>
    <n v="-426.43"/>
    <x v="30"/>
  </r>
  <r>
    <d v="2018-07-31T00:00:00"/>
    <s v="FAC.CB"/>
    <s v="FACTURE CARTE"/>
    <s v="DU 130718 DARTY TOULOUSE 48/ CARTE 4974X"/>
    <x v="42"/>
    <n v="-446.42"/>
    <x v="24"/>
  </r>
  <r>
    <d v="2018-07-31T00:00:00"/>
    <s v="FAC.CB"/>
    <s v="FACTURE CARTE"/>
    <s v="DU 130718 NICE THINGS TOULOUSE CARTE 497"/>
    <x v="43"/>
    <n v="-481.17"/>
    <x v="31"/>
  </r>
  <r>
    <d v="2018-07-31T00:00:00"/>
    <s v="FAC.CB"/>
    <s v="FACTURE CARTE"/>
    <s v="DU 130718 PRINCESS TAMTAM TOULOUSE CARTE"/>
    <x v="44"/>
    <n v="-522.17000000000007"/>
    <x v="32"/>
  </r>
  <r>
    <d v="2018-07-31T00:00:00"/>
    <s v="FAC.CB"/>
    <s v="FACTURE CARTE"/>
    <s v="DU 130718 SNC DES CARMES TOULOUSE CARTE"/>
    <x v="45"/>
    <n v="-537.97"/>
    <x v="33"/>
  </r>
  <r>
    <d v="2018-07-31T00:00:00"/>
    <s v="FAC.CB"/>
    <s v="FACTURE CARTE"/>
    <s v="DU 160718 ASF CARCASSON RUEIL MALMAIS CA"/>
    <x v="22"/>
    <n v="-546.47"/>
    <x v="20"/>
  </r>
  <r>
    <d v="2018-07-31T00:00:00"/>
    <s v="FAC.CB"/>
    <s v="FACTURE CARTE"/>
    <s v="DU 160718 ETS LACANS CAIS HOMPS CARTE 49"/>
    <x v="46"/>
    <n v="-556.89"/>
    <x v="34"/>
  </r>
  <r>
    <d v="2018-07-31T00:00:00"/>
    <s v="FAC.CB"/>
    <s v="FACTURE CARTE"/>
    <s v="DU 160718 RE.LAURAGAIS SU AVIGNONET LAU"/>
    <x v="47"/>
    <n v="-580.84"/>
    <x v="35"/>
  </r>
  <r>
    <d v="2018-07-31T00:00:00"/>
    <s v="FAC.CB"/>
    <s v="FACTURE CARTE"/>
    <s v="DU 250718 TOTAL LEZIGNAN CORB CARTE 4974"/>
    <x v="48"/>
    <n v="-619.06000000000006"/>
    <x v="17"/>
  </r>
  <r>
    <d v="2018-07-31T00:00:00"/>
    <s v="FAC.CB"/>
    <s v="FACTURE CARTE"/>
    <s v="DU 280718 ARTERRIS LEZIGNAN0243/ CARTE 4"/>
    <x v="49"/>
    <n v="-675.53000000000009"/>
    <x v="36"/>
  </r>
  <r>
    <d v="2018-07-31T00:00:00"/>
    <s v="FAC.CB"/>
    <s v="FACTURE CARTE"/>
    <s v="DU 280718 NETFLIX COM COURBEVOIE CARTE 4"/>
    <x v="50"/>
    <n v="-683.5200000000001"/>
    <x v="37"/>
  </r>
  <r>
    <d v="2018-07-31T00:00:00"/>
    <s v="FAC.CB"/>
    <s v="FACTURE CARTE"/>
    <s v="DU 300618 BK REST 720 NARBONNE CARTE 497"/>
    <x v="51"/>
    <n v="-700.22000000000014"/>
    <x v="3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5">
  <r>
    <d v="2018-08-02T00:00:00"/>
    <s v="COMMIS."/>
    <s v="COMMISSIONS"/>
    <s v="COTISATION ESPRIT LIBRE"/>
    <x v="0"/>
    <n v="-11.47"/>
    <x v="0"/>
  </r>
  <r>
    <d v="2018-08-02T00:00:00"/>
    <s v="FRAIS"/>
    <s v="FRAIS"/>
    <s v="FRAIS DE TENUE DE COMPTE AVEC REMISE"/>
    <x v="1"/>
    <n v="-12.72"/>
    <x v="1"/>
  </r>
  <r>
    <d v="2018-08-06T00:00:00"/>
    <s v="SDD"/>
    <s v="PRLV SEPA"/>
    <s v="PRLV SEPA CARDIF ASSURANCE VIE ECH/060818 ID EMETT"/>
    <x v="2"/>
    <n v="-16.5"/>
    <x v="2"/>
  </r>
  <r>
    <d v="2018-08-08T00:00:00"/>
    <s v="REM.CHQ"/>
    <s v="REMISE CHEQUES"/>
    <s v="salaire 07/2018 BORDEREAU 01349987 "/>
    <x v="3"/>
    <n v="778.95"/>
    <x v="3"/>
  </r>
  <r>
    <d v="2018-08-10T00:00:00"/>
    <s v="SDD"/>
    <s v="PRLV SEPA"/>
    <s v="PRLV SEPA ORANGE ECH/100818 ID EMETTEUR/FR18ZZZ002"/>
    <x v="4"/>
    <n v="685.54000000000008"/>
    <x v="4"/>
  </r>
  <r>
    <d v="2018-08-10T00:00:00"/>
    <s v="SDD"/>
    <s v="PRLV SEPA"/>
    <s v="PRLV SEPA MAAF SANTE ECH/100818 ID EMETTEUR/FR26ZZ"/>
    <x v="5"/>
    <n v="622.15000000000009"/>
    <x v="5"/>
  </r>
  <r>
    <d v="2018-08-10T00:00:00"/>
    <s v="ECH.PR"/>
    <s v="ECHEANCE PRET"/>
    <s v="ECHEANCE PRET 01333 60927434 (CAPITAL DU 11570,57 EUR)"/>
    <x v="6"/>
    <n v="269.78000000000009"/>
    <x v="6"/>
  </r>
  <r>
    <d v="2018-08-16T00:00:00"/>
    <s v="SCT"/>
    <s v="VIR SEPA RECU"/>
    <s v="/DE CAF DE L HERAULT /MOTIF XPXREFERENCE"/>
    <x v="7"/>
    <n v="657.80000000000007"/>
    <x v="7"/>
  </r>
  <r>
    <d v="2018-08-20T00:00:00"/>
    <s v="SCT"/>
    <s v="VIR SEPA RECU"/>
    <s v="/DE DAWIR DAPHNE /MOTIF REMB COURSES /RE"/>
    <x v="8"/>
    <n v="1007.8000000000001"/>
    <x v="8"/>
  </r>
  <r>
    <d v="2018-08-29T00:00:00"/>
    <s v="SCT"/>
    <s v="VIR SEPA RECU"/>
    <s v="/DE DAWIR DAPHNE /MOTIF REMB COURSES OUL"/>
    <x v="9"/>
    <n v="1179.8000000000002"/>
    <x v="8"/>
  </r>
  <r>
    <d v="2018-08-29T00:00:00"/>
    <s v="SCT"/>
    <s v="VIR SEPA RECU"/>
    <s v="/DE PORTAL JEROME /MOTIF ELIOT /REF"/>
    <x v="10"/>
    <n v="1339.8000000000002"/>
    <x v="9"/>
  </r>
  <r>
    <d v="2018-08-31T00:00:00"/>
    <s v="FAC.CB"/>
    <s v="FACTURE CARTE"/>
    <s v="DU 310718 E.LECLERC CARTE 4974XXXXXXXX29"/>
    <x v="11"/>
    <n v="1308.8400000000001"/>
    <x v="10"/>
  </r>
  <r>
    <d v="2018-08-31T00:00:00"/>
    <s v="FAC.CB"/>
    <s v="FACTURE CARTE"/>
    <s v="DU 120818 STATION ETS LAC HOMPS CARTE 49"/>
    <x v="12"/>
    <n v="1267.3400000000001"/>
    <x v="11"/>
  </r>
  <r>
    <d v="2018-08-31T00:00:00"/>
    <s v="FAC.CB"/>
    <s v="FACTURE CARTE"/>
    <s v="DU 140818 ARTERRIS LEZIGNAN0243/ CARTE 4"/>
    <x v="13"/>
    <n v="1234.8600000000001"/>
    <x v="12"/>
  </r>
  <r>
    <d v="2018-08-31T00:00:00"/>
    <s v="FAC.CB"/>
    <s v="FACTURE CARTE"/>
    <s v="DU 140818 ARTERRIS LEZIGNAN0243/ CARTE 4"/>
    <x v="14"/>
    <n v="1208.1300000000001"/>
    <x v="12"/>
  </r>
  <r>
    <d v="2018-08-31T00:00:00"/>
    <s v="FAC.CB"/>
    <s v="FACTURE CARTE"/>
    <s v="DU 140818 CARREFOUR MARKE LEZIGNAN CORB"/>
    <x v="15"/>
    <n v="1013.2600000000001"/>
    <x v="10"/>
  </r>
  <r>
    <d v="2018-08-31T00:00:00"/>
    <s v="FAC.CB"/>
    <s v="FACTURE CARTE"/>
    <s v="DU 140818 ETS BERTRAND LEZIGNAN CORB CAR"/>
    <x v="16"/>
    <n v="893.0100000000001"/>
    <x v="10"/>
  </r>
  <r>
    <d v="2018-08-31T00:00:00"/>
    <s v="FAC.CB"/>
    <s v="FACTURE CARTE"/>
    <s v="DU 170818 ALMAPHAR PEPIEUX CARTE 4974XXX"/>
    <x v="17"/>
    <n v="872.5100000000001"/>
    <x v="13"/>
  </r>
  <r>
    <d v="2018-08-31T00:00:00"/>
    <s v="FAC.CB"/>
    <s v="FACTURE CARTE"/>
    <s v="DU 200818 COVALSTE DAC ST CHINIAN CARTE"/>
    <x v="18"/>
    <n v="839.34000000000015"/>
    <x v="10"/>
  </r>
  <r>
    <d v="2018-08-31T00:00:00"/>
    <s v="FAC.CB"/>
    <s v="FACTURE CARTE"/>
    <s v="DU 200818 DELICES DE L OU BIZE MINERVOI"/>
    <x v="19"/>
    <n v="721.36000000000013"/>
    <x v="10"/>
  </r>
  <r>
    <d v="2018-08-31T00:00:00"/>
    <s v="FAC.CB"/>
    <s v="FACTURE CARTE"/>
    <s v="DU 200818 ETS LACANS CAIS HOMPS CARTE 49"/>
    <x v="20"/>
    <n v="654.47000000000014"/>
    <x v="10"/>
  </r>
  <r>
    <d v="2018-08-31T00:00:00"/>
    <s v="FAC.CB"/>
    <s v="FACTURE CARTE"/>
    <s v="DU 270818 DELICES DE L OU BIZE MINERVOI"/>
    <x v="21"/>
    <n v="600.0300000000002"/>
    <x v="10"/>
  </r>
  <r>
    <d v="2018-08-31T00:00:00"/>
    <s v="FAC.CB"/>
    <s v="FACTURE CARTE"/>
    <s v="DU 280818 COVALSTE DAC ST CHINIAN CARTE"/>
    <x v="22"/>
    <n v="565.07000000000016"/>
    <x v="10"/>
  </r>
  <r>
    <d v="2018-08-31T00:00:00"/>
    <s v="FAC.CB"/>
    <s v="FACTURE CARTE"/>
    <s v="DU 280818 ETS LACANS CAIS HOMPS CARTE 49"/>
    <x v="23"/>
    <n v="546.6600000000002"/>
    <x v="10"/>
  </r>
  <r>
    <d v="2018-08-31T00:00:00"/>
    <s v="FAC.CB"/>
    <s v="FACTURE CARTE"/>
    <s v="DU 280818 NETFLIX COM COURBEVOIE CARTE 4"/>
    <x v="24"/>
    <n v="538.67000000000019"/>
    <x v="1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3">
  <r>
    <d v="2018-10-02T00:00:00"/>
    <s v="COMMIS."/>
    <s v="COMMISSIONS"/>
    <s v="COTISATION ESPRIT LIBRE"/>
    <x v="0"/>
    <n v="-11.47"/>
    <x v="0"/>
  </r>
  <r>
    <d v="2018-10-02T00:00:00"/>
    <s v="CHQ NO"/>
    <s v="CHEQUE"/>
    <s v="N°5920332"/>
    <x v="1"/>
    <n v="-16.47"/>
    <x v="1"/>
  </r>
  <r>
    <d v="2018-10-05T00:00:00"/>
    <s v="SDD"/>
    <s v="PRLV SEPA"/>
    <s v="CARDIF ASSURANCE VIE ECH/051018 ID EMETT"/>
    <x v="2"/>
    <n v="-20.25"/>
    <x v="2"/>
  </r>
  <r>
    <d v="2018-10-09T00:00:00"/>
    <s v="SDD"/>
    <s v="PRLV SEPA"/>
    <s v="ORANGE ECH/091018 ID EMETTEUR/FR18ZZZ002"/>
    <x v="3"/>
    <n v="-83.240000000000009"/>
    <x v="3"/>
  </r>
  <r>
    <d v="2018-10-10T00:00:00"/>
    <s v="SDD"/>
    <s v="PRLV SEPA"/>
    <s v="MAAF SANTE ECH/101018 ID EMETTEUR/FR26ZZ"/>
    <x v="4"/>
    <n v="-146.63"/>
    <x v="4"/>
  </r>
  <r>
    <d v="2018-10-10T00:00:00"/>
    <s v="SCT"/>
    <s v="VIR SEPA RECU"/>
    <s v="/DE PORTAL JEROME /MOTIF ELIOT /REF"/>
    <x v="5"/>
    <n v="253.37"/>
    <x v="5"/>
  </r>
  <r>
    <d v="2018-10-10T00:00:00"/>
    <s v="ECH.PR"/>
    <s v="ECHEANCE PRET"/>
    <s v="01333 60927434 (CAPITAL DU 10939,63 EUR)"/>
    <x v="6"/>
    <n v="-99"/>
    <x v="6"/>
  </r>
  <r>
    <d v="2018-10-11T00:00:00"/>
    <s v="RET DAB"/>
    <s v="RETRAIT DAB"/>
    <s v="10/10/18 11H48 07184636 CRCA DU LANGUEDO"/>
    <x v="7"/>
    <n v="-149"/>
    <x v="7"/>
  </r>
  <r>
    <d v="2018-10-15T00:00:00"/>
    <s v="REM.CHQ"/>
    <s v="REMISE CHEQUES"/>
    <s v="salaire 09/2018 BORDEREAU 07090953 "/>
    <x v="8"/>
    <n v="764.86"/>
    <x v="8"/>
  </r>
  <r>
    <d v="2018-10-24T00:00:00"/>
    <s v="SCT"/>
    <s v="VIR SEPA RECU"/>
    <s v="/DE C.P.A.M. CARCASSONNE /MOTIF 18296000"/>
    <x v="9"/>
    <n v="781.86"/>
    <x v="9"/>
  </r>
  <r>
    <d v="2018-10-25T00:00:00"/>
    <s v="SDD"/>
    <s v="PRLV SEPA"/>
    <s v="D.G.F.I.P IMPOT 34047 ECH/251018 ID EMET"/>
    <x v="10"/>
    <n v="79.860000000000014"/>
    <x v="10"/>
  </r>
  <r>
    <d v="2018-10-25T00:00:00"/>
    <s v="SCT"/>
    <s v="VIR SEPA RECU"/>
    <s v="/DE PORTAL JEROME /MOTIF ELIOT /REF"/>
    <x v="11"/>
    <n v="239.86"/>
    <x v="11"/>
  </r>
  <r>
    <d v="2018-10-26T00:00:00"/>
    <s v="SCT"/>
    <s v="VIR SEPA RECU"/>
    <s v="/DE MAAF SANTE /MOTIF 201804820552 007 0077410640 "/>
    <x v="12"/>
    <n v="247.36"/>
    <x v="4"/>
  </r>
  <r>
    <d v="2018-10-26T00:00:00"/>
    <s v="SCT"/>
    <s v="VIR SEPA RECU"/>
    <s v="/DE CAF DE L HERAULT APL rappel 01/08/17 à 30/09/18"/>
    <x v="13"/>
    <n v="621.36"/>
    <x v="12"/>
  </r>
  <r>
    <d v="2018-10-26T00:00:00"/>
    <s v="SCT"/>
    <s v="VIR SEPA RECU"/>
    <s v="/DE CAF DE L HERAULT ARS rappel rentrée 2017"/>
    <x v="14"/>
    <n v="985.45"/>
    <x v="13"/>
  </r>
  <r>
    <d v="2018-10-25T00:00:00"/>
    <s v="CHQ NO"/>
    <s v="CHEQUE"/>
    <s v="N°5920337"/>
    <x v="15"/>
    <n v="960.45"/>
    <x v="14"/>
  </r>
  <r>
    <d v="2018-10-31T00:00:00"/>
    <s v="FAC.CB"/>
    <s v="FACTURE CARTE"/>
    <s v="DU 280918 NETFLIX COM COURBEVOIE"/>
    <x v="16"/>
    <n v="952.46"/>
    <x v="15"/>
  </r>
  <r>
    <d v="2018-10-31T00:00:00"/>
    <s v="FAC.CB"/>
    <s v="FACTURE CARTE"/>
    <s v="DU 031018 ETS LACANS CAIS HOMPS 22"/>
    <x v="17"/>
    <n v="929.49"/>
    <x v="16"/>
  </r>
  <r>
    <d v="2018-10-31T00:00:00"/>
    <s v="FAC.CB"/>
    <s v="FACTURE CARTE"/>
    <s v="DU 031018 STATION ETS LAC HOMPS"/>
    <x v="18"/>
    <n v="899.12"/>
    <x v="17"/>
  </r>
  <r>
    <d v="2018-10-31T00:00:00"/>
    <s v="FAC.CB"/>
    <s v="FACTURE CARTE"/>
    <s v="DU 031018 SNCF INTERNET   PARIS CEDEX 0"/>
    <x v="19"/>
    <n v="791.12"/>
    <x v="18"/>
  </r>
  <r>
    <d v="2018-10-31T00:00:00"/>
    <s v="FAC.CB"/>
    <s v="FACTURE CARTE"/>
    <s v="DU 041018 ASF   TOULOUSE  RUEIL MALMAIS 8 ,50"/>
    <x v="20"/>
    <n v="782.62"/>
    <x v="19"/>
  </r>
  <r>
    <d v="2018-10-31T00:00:00"/>
    <s v="FAC.CB"/>
    <s v="FACTURE CARTE"/>
    <s v="DU 091018 ASF   CARCASSON RUEIL MALMAIS"/>
    <x v="20"/>
    <n v="774.12"/>
    <x v="19"/>
  </r>
  <r>
    <d v="2018-10-31T00:00:00"/>
    <s v="FAC.CB"/>
    <s v="FACTURE CARTE"/>
    <s v="DU 091018 ETS LACANS CAIS HOMPS"/>
    <x v="21"/>
    <n v="738.81"/>
    <x v="16"/>
  </r>
  <r>
    <d v="2018-10-31T00:00:00"/>
    <s v="FAC.CB"/>
    <s v="FACTURE CARTE"/>
    <s v="DU 111018 BUVETTE DE CABE BIZE MINERVOI"/>
    <x v="22"/>
    <n v="724.31"/>
    <x v="20"/>
  </r>
  <r>
    <d v="2018-10-31T00:00:00"/>
    <s v="FAC.CB"/>
    <s v="FACTURE CARTE"/>
    <s v="DU 111018 DISTRI STATION  OLONZAC"/>
    <x v="23"/>
    <n v="700.31999999999994"/>
    <x v="17"/>
  </r>
  <r>
    <d v="2018-10-31T00:00:00"/>
    <s v="FAC.CB"/>
    <s v="FACTURE CARTE"/>
    <s v="DU 111018 FLEUR A FLEUR   OLONZAC"/>
    <x v="24"/>
    <n v="660.71999999999991"/>
    <x v="21"/>
  </r>
  <r>
    <d v="2018-10-31T00:00:00"/>
    <s v="FAC.CB"/>
    <s v="FACTURE CARTE"/>
    <s v="DU 111018 AUTOSUR0232 OLONZAC"/>
    <x v="25"/>
    <n v="590.71999999999991"/>
    <x v="22"/>
  </r>
  <r>
    <d v="2018-10-31T00:00:00"/>
    <s v="FAC.CB"/>
    <s v="FACTURE CARTE"/>
    <s v="DU 121018 CASINO OLONZAC  OLONZAC"/>
    <x v="26"/>
    <n v="525.58999999999992"/>
    <x v="23"/>
  </r>
  <r>
    <d v="2018-10-31T00:00:00"/>
    <s v="FAC.CB"/>
    <s v="FACTURE CARTE"/>
    <s v="DU 131018 INTERMARCHE SAINT MARCEL"/>
    <x v="27"/>
    <n v="485.8599999999999"/>
    <x v="23"/>
  </r>
  <r>
    <d v="2018-10-31T00:00:00"/>
    <s v="FAC.CB"/>
    <s v="FACTURE CARTE"/>
    <s v="DU 161018 BIOMINERVOIS OLONZAC"/>
    <x v="28"/>
    <n v="457.0499999999999"/>
    <x v="24"/>
  </r>
  <r>
    <d v="2018-10-31T00:00:00"/>
    <s v="FAC.CB"/>
    <s v="FACTURE CARTE"/>
    <s v="DU 191018 CASINO OLONZAC  OLONZAC"/>
    <x v="29"/>
    <n v="400.43999999999988"/>
    <x v="23"/>
  </r>
  <r>
    <d v="2018-10-31T00:00:00"/>
    <s v="FAC.CB"/>
    <s v="FACTURE CARTE"/>
    <s v="DU 201018 STATION ETS LAC HOMPS"/>
    <x v="30"/>
    <n v="367.19999999999987"/>
    <x v="17"/>
  </r>
  <r>
    <d v="2018-10-31T00:00:00"/>
    <s v="FAC.CB"/>
    <s v="FACTURE CARTE"/>
    <s v="DU 231018 RR HORODATEURS  TOULOUSE"/>
    <x v="31"/>
    <n v="366.19999999999987"/>
    <x v="19"/>
  </r>
  <r>
    <d v="2018-10-31T00:00:00"/>
    <s v="FAC.CB"/>
    <s v="FACTURE CARTE"/>
    <s v="DU 231018 ASF   TOULOUSE  RUEIL MALMAIS"/>
    <x v="20"/>
    <n v="357.69999999999987"/>
    <x v="19"/>
  </r>
  <r>
    <d v="2018-10-31T00:00:00"/>
    <s v="FAC.CB"/>
    <s v="FACTURE CARTE"/>
    <s v="DU 231018 TOTAL TOULOUSE"/>
    <x v="32"/>
    <n v="326.90999999999985"/>
    <x v="17"/>
  </r>
  <r>
    <d v="2018-10-31T00:00:00"/>
    <s v="FAC.CB"/>
    <s v="FACTURE CARTE"/>
    <s v="DU 231018 BIOMINERVOIS OLONZAC"/>
    <x v="33"/>
    <n v="285.20999999999987"/>
    <x v="24"/>
  </r>
  <r>
    <d v="2018-10-31T00:00:00"/>
    <s v="FAC.CB"/>
    <s v="FACTURE CARTE"/>
    <s v="DU 271018 INTERMARCHE BANNALEC"/>
    <x v="34"/>
    <n v="265.90999999999985"/>
    <x v="23"/>
  </r>
  <r>
    <d v="2018-10-31T00:00:00"/>
    <s v="FAC.CB"/>
    <s v="FACTURE CARTE"/>
    <s v="DU 271018 INTERMARCHE BANNALEC"/>
    <x v="35"/>
    <n v="227.12999999999985"/>
    <x v="23"/>
  </r>
  <r>
    <d v="2018-10-31T00:00:00"/>
    <s v="FAC.CB"/>
    <s v="FACTURE CARTE"/>
    <s v="DU 281018 NETFLIX COM COURBEVOIE"/>
    <x v="16"/>
    <n v="219.13999999999984"/>
    <x v="15"/>
  </r>
  <r>
    <d v="2018-10-31T00:00:00"/>
    <s v="FAC.CB"/>
    <s v="FACTURE CARTE"/>
    <s v="DU 281018 E.LECLERC LUCON"/>
    <x v="36"/>
    <n v="187.37999999999985"/>
    <x v="23"/>
  </r>
  <r>
    <d v="2018-10-31T00:00:00"/>
    <s v="FAC.CB"/>
    <s v="FACTURE CARTE"/>
    <s v="DU 281018 ASF RUEIL MALMAIS"/>
    <x v="37"/>
    <n v="152.67999999999984"/>
    <x v="19"/>
  </r>
  <r>
    <d v="2018-09-20T00:00:00"/>
    <s v="CHQ NO"/>
    <s v="CHEQUE"/>
    <s v="N°5920335"/>
    <x v="15"/>
    <n v="127.67999999999984"/>
    <x v="25"/>
  </r>
  <r>
    <d v="2018-09-28T00:00:00"/>
    <s v="FAC.CB"/>
    <s v="FACTURE CARTE"/>
    <s v="DU 200918 CC MINERVOIS ST PONS DE TH CAR"/>
    <x v="38"/>
    <n v="49.779999999999831"/>
    <x v="25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43">
  <r>
    <d v="2018-05-02T00:00:00"/>
    <s v="CHQ NO"/>
    <s v="CHEQUE"/>
    <s v="N°5920322"/>
    <x v="0"/>
    <n v="-30"/>
    <x v="0"/>
  </r>
  <r>
    <d v="2018-05-03T00:00:00"/>
    <s v="COMMIS."/>
    <s v="COMMISSIONS"/>
    <s v="COTISATION ESPRIT LIBRE"/>
    <x v="1"/>
    <n v="-41.47"/>
    <x v="1"/>
  </r>
  <r>
    <d v="2018-05-03T00:00:00"/>
    <s v="FRAIS"/>
    <s v="FRAIS"/>
    <s v="DE TENUE DE COMPTE AVEC REMISE"/>
    <x v="2"/>
    <n v="-42.72"/>
    <x v="2"/>
  </r>
  <r>
    <d v="2018-05-07T00:00:00"/>
    <s v="SDD"/>
    <s v="PRLV SEPA"/>
    <s v="CARDIF ASSURANCE VIE ECH/070518 ID EMETT"/>
    <x v="3"/>
    <n v="-47.69"/>
    <x v="3"/>
  </r>
  <r>
    <d v="2018-05-07T00:00:00"/>
    <s v="REM.CHQ"/>
    <s v="REMISE CHEQUES"/>
    <s v="salaire 03/2018 BORDEREAU 03375004  chq n° 7.994.071"/>
    <x v="4"/>
    <n v="143.82"/>
    <x v="4"/>
  </r>
  <r>
    <d v="2018-05-07T00:00:00"/>
    <s v="REM.CHQ"/>
    <s v="REMISE CHEQUES"/>
    <s v="salaire 04/2018 BORDEREAU 03375004  chq n° 7.994.081"/>
    <x v="5"/>
    <n v="836.37999999999988"/>
    <x v="4"/>
  </r>
  <r>
    <d v="2018-05-07T00:00:00"/>
    <s v="REM.CHQ"/>
    <s v="REMISE CHEQUES"/>
    <s v="BORDEREAU 03375004 chq n° 3.442.257"/>
    <x v="6"/>
    <n v="881.37999999999988"/>
    <x v="5"/>
  </r>
  <r>
    <d v="2018-05-09T00:00:00"/>
    <s v="SDD"/>
    <s v="PRLV SEPA"/>
    <s v="MAAF ASSURANCES SA ECH/090518 ID EMETTEU"/>
    <x v="7"/>
    <n v="865.9799999999999"/>
    <x v="6"/>
  </r>
  <r>
    <d v="2018-05-09T00:00:00"/>
    <s v="RET DAB"/>
    <s v="RETRAIT DAB"/>
    <s v="07/05/18 17H19 10909000 CE LANGUEDOC-ROU"/>
    <x v="8"/>
    <n v="845.9799999999999"/>
    <x v="7"/>
  </r>
  <r>
    <d v="2018-05-11T00:00:00"/>
    <s v="PRLVT"/>
    <s v="FACTURE"/>
    <s v="EDF"/>
    <x v="9"/>
    <n v="720.86999999999989"/>
    <x v="8"/>
  </r>
  <r>
    <d v="2018-05-11T00:00:00"/>
    <s v="SDD"/>
    <s v="PRLV SEPA"/>
    <s v="ORANGE ECH/110518 ID EMETTEUR/FR18ZZZ002"/>
    <x v="10"/>
    <n v="637.36999999999989"/>
    <x v="9"/>
  </r>
  <r>
    <d v="2018-05-11T00:00:00"/>
    <s v="SDD"/>
    <s v="PRLV SEPA"/>
    <s v="MAAF SANTE ECH/110518 ID EMETTEUR/FR26ZZ"/>
    <x v="11"/>
    <n v="587.21999999999991"/>
    <x v="10"/>
  </r>
  <r>
    <d v="2018-05-11T00:00:00"/>
    <s v="ECH.PR"/>
    <s v="ECHEANCE PRET"/>
    <s v="01333 60927434 (CAPITAL DU 12509,36 EUR)"/>
    <x v="12"/>
    <n v="234.84999999999991"/>
    <x v="11"/>
  </r>
  <r>
    <d v="2018-05-16T00:00:00"/>
    <s v="CHQ NO"/>
    <s v="CHEQUE"/>
    <s v="N°5920327"/>
    <x v="13"/>
    <n v="184.84999999999991"/>
    <x v="0"/>
  </r>
  <r>
    <d v="2018-05-17T00:00:00"/>
    <s v="SCT"/>
    <s v="VIR SEPA RECU"/>
    <s v="/DE C.P.A.M. CARCASSONNE /MOTIF 18136000"/>
    <x v="14"/>
    <n v="198.84999999999991"/>
    <x v="12"/>
  </r>
  <r>
    <d v="2018-05-17T00:00:00"/>
    <s v="CHQ NO"/>
    <s v="CHEQUE"/>
    <s v="N°5920324 / Eau &amp; Assainissement 2S2017 - Trésorerie de Capestang"/>
    <x v="15"/>
    <n v="68.719999999999914"/>
    <x v="13"/>
  </r>
  <r>
    <d v="2018-05-17T00:00:00"/>
    <s v="CHQ NO"/>
    <s v="CHEQUE"/>
    <s v="N°5920324 / Eau &amp; Assainissement 1S2014 - Trésorerie de Capestang"/>
    <x v="16"/>
    <n v="3.3799999999999102"/>
    <x v="13"/>
  </r>
  <r>
    <d v="2018-05-17T00:00:00"/>
    <s v="CHQ NO"/>
    <s v="CHEQUE"/>
    <s v="N°5920325 / Taxe Ordures Ménagères 2S2017 - Trésorerie de St Pons de Thomières"/>
    <x v="17"/>
    <n v="-74.520000000000095"/>
    <x v="14"/>
  </r>
  <r>
    <d v="2018-05-17T00:00:00"/>
    <s v="CHQ NO"/>
    <s v="CHEQUE"/>
    <s v="N°5920326 / Taxe Habitation 2017 - commandement de payer  22/01/2018"/>
    <x v="18"/>
    <n v="-983.5200000000001"/>
    <x v="15"/>
  </r>
  <r>
    <d v="2018-05-23T00:00:00"/>
    <s v="CHQ NO"/>
    <s v="CHEQUE"/>
    <s v="N°5920328"/>
    <x v="19"/>
    <n v="-1048.52"/>
    <x v="0"/>
  </r>
  <r>
    <d v="2018-05-28T00:00:00"/>
    <s v="SCT"/>
    <s v="VIR SEPA RECU"/>
    <s v="/DE DAWIR DAPHNE /MOTIF PRÊT PERSONNEL/REF"/>
    <x v="20"/>
    <n v="-48.519999999999982"/>
    <x v="16"/>
  </r>
  <r>
    <d v="2018-05-28T00:00:00"/>
    <s v="SCT"/>
    <s v="VIR SEPA RECU"/>
    <s v="/DE PORTAL JEROME /MOTIF ELIOT /REF"/>
    <x v="21"/>
    <n v="111.48000000000002"/>
    <x v="17"/>
  </r>
  <r>
    <d v="2018-05-29T00:00:00"/>
    <s v="CHQ NO"/>
    <s v="CHEQUE"/>
    <s v="N°5920329"/>
    <x v="22"/>
    <n v="67.750000000000028"/>
    <x v="0"/>
  </r>
  <r>
    <d v="2018-05-31T00:00:00"/>
    <s v="FAC.CB"/>
    <s v="FACTURE CARTE"/>
    <s v="DU 030518 CASINO OLONZAC OLONZAC"/>
    <x v="23"/>
    <n v="4.5200000000000315"/>
    <x v="18"/>
  </r>
  <r>
    <d v="2018-05-31T00:00:00"/>
    <s v="FAC.CB"/>
    <s v="FACTURE CARTE"/>
    <s v="DU 040518 ASF TOULOUSE RUEIL MALMAIS"/>
    <x v="24"/>
    <n v="-3.9799999999999685"/>
    <x v="19"/>
  </r>
  <r>
    <d v="2018-05-31T00:00:00"/>
    <s v="FAC.CB"/>
    <s v="FACTURE CARTE"/>
    <s v="DU 040518 STATION ETS LAC HOMPS"/>
    <x v="25"/>
    <n v="-44.179999999999971"/>
    <x v="20"/>
  </r>
  <r>
    <d v="2018-05-31T00:00:00"/>
    <s v="FAC.CB"/>
    <s v="FACTURE CARTE"/>
    <s v="DU 050518 V.L.M. SPORTS LOURDES"/>
    <x v="26"/>
    <n v="-118.12999999999997"/>
    <x v="21"/>
  </r>
  <r>
    <d v="2018-05-31T00:00:00"/>
    <s v="FAC.CB"/>
    <s v="FACTURE CARTE"/>
    <s v="DU 070518 ASF CARCASSON RUEIL MALMAIS"/>
    <x v="24"/>
    <n v="-126.62999999999997"/>
    <x v="19"/>
  </r>
  <r>
    <d v="2018-05-31T00:00:00"/>
    <s v="FAC.CB"/>
    <s v="FACTURE CARTE"/>
    <s v="DU 080518 ETS LACANS CAIS HOMPS"/>
    <x v="27"/>
    <n v="-188.17999999999995"/>
    <x v="18"/>
  </r>
  <r>
    <d v="2018-05-31T00:00:00"/>
    <s v="FAC.CB"/>
    <s v="FACTURE CARTE"/>
    <s v="DU 110518 ASF NARBONNE6 RUEIL MALMAIS"/>
    <x v="28"/>
    <n v="-188.57999999999996"/>
    <x v="19"/>
  </r>
  <r>
    <d v="2018-05-31T00:00:00"/>
    <s v="FAC.CB"/>
    <s v="FACTURE CARTE"/>
    <s v="DU 110518 BUVETTE DE CABE BIZE MINERVOIS"/>
    <x v="29"/>
    <n v="-209.37999999999997"/>
    <x v="22"/>
  </r>
  <r>
    <d v="2018-05-31T00:00:00"/>
    <s v="FAC.CB"/>
    <s v="FACTURE CARTE"/>
    <s v="DU 110518 PHARMA ROUSSOUL NARBONNE"/>
    <x v="30"/>
    <n v="-245.48999999999995"/>
    <x v="23"/>
  </r>
  <r>
    <d v="2018-05-31T00:00:00"/>
    <s v="FAC.CB"/>
    <s v="FACTURE CARTE"/>
    <s v="DU 110518 DISTRI STATION OLONZAC"/>
    <x v="31"/>
    <n v="-284.25999999999993"/>
    <x v="20"/>
  </r>
  <r>
    <d v="2018-05-31T00:00:00"/>
    <s v="FAC.CB"/>
    <s v="FACTURE CARTE"/>
    <s v="DU 140518 BIOMINERVOIS OLONZAC"/>
    <x v="32"/>
    <n v="-305.67999999999995"/>
    <x v="18"/>
  </r>
  <r>
    <d v="2018-05-31T00:00:00"/>
    <s v="FAC.CB"/>
    <s v="FACTURE CARTE"/>
    <s v="DU 150518 BIOMINERVOIS OLONZAC"/>
    <x v="33"/>
    <n v="-323.78999999999996"/>
    <x v="18"/>
  </r>
  <r>
    <d v="2018-05-31T00:00:00"/>
    <s v="FAC.CB"/>
    <s v="FACTURE CARTE"/>
    <s v="DU 150518 PRIMA LA REDORTE"/>
    <x v="34"/>
    <n v="-410.58"/>
    <x v="18"/>
  </r>
  <r>
    <d v="2018-05-31T00:00:00"/>
    <s v="FAC.CB"/>
    <s v="FACTURE CARTE"/>
    <s v="DU 220518 PHARM OLONZAC"/>
    <x v="35"/>
    <n v="-445.58"/>
    <x v="23"/>
  </r>
  <r>
    <d v="2018-05-31T00:00:00"/>
    <s v="FAC.CB"/>
    <s v="FACTURE CARTE"/>
    <s v="DU 280518 NETFLIX COM COURBEVOIE"/>
    <x v="36"/>
    <n v="-453.57"/>
    <x v="24"/>
  </r>
  <r>
    <m/>
    <m/>
    <m/>
    <m/>
    <x v="37"/>
    <m/>
    <x v="25"/>
  </r>
  <r>
    <m/>
    <m/>
    <m/>
    <m/>
    <x v="37"/>
    <m/>
    <x v="25"/>
  </r>
  <r>
    <m/>
    <m/>
    <m/>
    <m/>
    <x v="37"/>
    <m/>
    <x v="25"/>
  </r>
  <r>
    <m/>
    <m/>
    <m/>
    <m/>
    <x v="37"/>
    <m/>
    <x v="25"/>
  </r>
  <r>
    <m/>
    <m/>
    <m/>
    <m/>
    <x v="37"/>
    <m/>
    <x v="25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48">
  <r>
    <n v="9"/>
    <x v="0"/>
    <n v="-183.94"/>
    <m/>
  </r>
  <r>
    <n v="10"/>
    <x v="0"/>
    <n v="-102.9"/>
    <m/>
  </r>
  <r>
    <n v="9"/>
    <x v="1"/>
    <n v="-18.600000000000001"/>
    <m/>
  </r>
  <r>
    <n v="7"/>
    <x v="2"/>
    <n v="-56.47"/>
    <m/>
  </r>
  <r>
    <n v="8"/>
    <x v="2"/>
    <n v="-59.209999999999994"/>
    <m/>
  </r>
  <r>
    <n v="5"/>
    <x v="3"/>
    <n v="-17.399999999999999"/>
    <m/>
  </r>
  <r>
    <n v="7"/>
    <x v="3"/>
    <n v="-34"/>
    <m/>
  </r>
  <r>
    <n v="9"/>
    <x v="3"/>
    <n v="-4.5"/>
    <m/>
  </r>
  <r>
    <n v="10"/>
    <x v="3"/>
    <n v="-61.2"/>
    <m/>
  </r>
  <r>
    <n v="10"/>
    <x v="4"/>
    <n v="-70"/>
    <m/>
  </r>
  <r>
    <n v="6"/>
    <x v="5"/>
    <n v="-68.16"/>
    <m/>
  </r>
  <r>
    <n v="7"/>
    <x v="5"/>
    <n v="-20.23"/>
    <m/>
  </r>
  <r>
    <n v="9"/>
    <x v="5"/>
    <n v="-72.48"/>
    <m/>
  </r>
  <r>
    <n v="10"/>
    <x v="5"/>
    <n v="-70.510000000000005"/>
    <m/>
  </r>
  <r>
    <n v="6"/>
    <x v="6"/>
    <n v="-30.8"/>
    <m/>
  </r>
  <r>
    <n v="10"/>
    <x v="7"/>
    <m/>
    <n v="374"/>
  </r>
  <r>
    <n v="8"/>
    <x v="8"/>
    <m/>
    <n v="388.02"/>
  </r>
  <r>
    <n v="10"/>
    <x v="8"/>
    <m/>
    <n v="364.09"/>
  </r>
  <r>
    <n v="7"/>
    <x v="9"/>
    <n v="-30"/>
    <m/>
  </r>
  <r>
    <n v="5"/>
    <x v="10"/>
    <n v="-78.97"/>
    <m/>
  </r>
  <r>
    <n v="6"/>
    <x v="10"/>
    <n v="-39.19"/>
    <m/>
  </r>
  <r>
    <n v="7"/>
    <x v="10"/>
    <n v="-115.47999999999999"/>
    <m/>
  </r>
  <r>
    <n v="8"/>
    <x v="10"/>
    <n v="-41.5"/>
    <m/>
  </r>
  <r>
    <n v="10"/>
    <x v="10"/>
    <n v="-118.38999999999999"/>
    <m/>
  </r>
  <r>
    <n v="5"/>
    <x v="11"/>
    <n v="-4.97"/>
    <m/>
  </r>
  <r>
    <n v="6"/>
    <x v="11"/>
    <n v="-4.97"/>
    <m/>
  </r>
  <r>
    <n v="7"/>
    <x v="11"/>
    <n v="-3.78"/>
    <m/>
  </r>
  <r>
    <n v="8"/>
    <x v="11"/>
    <n v="-3.78"/>
    <m/>
  </r>
  <r>
    <n v="9"/>
    <x v="11"/>
    <n v="-3.78"/>
    <m/>
  </r>
  <r>
    <n v="10"/>
    <x v="11"/>
    <n v="-3.78"/>
    <m/>
  </r>
  <r>
    <n v="5"/>
    <x v="12"/>
    <n v="-188.73"/>
    <m/>
  </r>
  <r>
    <n v="5"/>
    <x v="13"/>
    <m/>
    <n v="14"/>
  </r>
  <r>
    <n v="7"/>
    <x v="13"/>
    <m/>
    <n v="17.5"/>
  </r>
  <r>
    <n v="9"/>
    <x v="13"/>
    <m/>
    <n v="59.03"/>
  </r>
  <r>
    <n v="10"/>
    <x v="13"/>
    <m/>
    <n v="17"/>
  </r>
  <r>
    <n v="9"/>
    <x v="14"/>
    <m/>
    <m/>
  </r>
  <r>
    <n v="7"/>
    <x v="15"/>
    <n v="-40.01"/>
    <m/>
  </r>
  <r>
    <n v="7"/>
    <x v="16"/>
    <n v="-348.99"/>
    <m/>
  </r>
  <r>
    <n v="5"/>
    <x v="17"/>
    <n v="-73.95"/>
    <m/>
  </r>
  <r>
    <n v="6"/>
    <x v="17"/>
    <n v="-13.6"/>
    <m/>
  </r>
  <r>
    <n v="9"/>
    <x v="17"/>
    <n v="-18"/>
    <m/>
  </r>
  <r>
    <n v="10"/>
    <x v="17"/>
    <n v="-39.6"/>
    <m/>
  </r>
  <r>
    <n v="5"/>
    <x v="18"/>
    <n v="-195.47"/>
    <m/>
  </r>
  <r>
    <n v="7"/>
    <x v="18"/>
    <n v="-71.680000000000007"/>
    <m/>
  </r>
  <r>
    <n v="5"/>
    <x v="19"/>
    <n v="-352.37"/>
    <m/>
  </r>
  <r>
    <n v="6"/>
    <x v="19"/>
    <n v="-352.37"/>
    <m/>
  </r>
  <r>
    <n v="7"/>
    <x v="19"/>
    <n v="-352.37"/>
    <m/>
  </r>
  <r>
    <n v="8"/>
    <x v="19"/>
    <n v="-352.37"/>
    <m/>
  </r>
  <r>
    <n v="9"/>
    <x v="19"/>
    <n v="-352.37"/>
    <m/>
  </r>
  <r>
    <n v="10"/>
    <x v="19"/>
    <n v="-352.37"/>
    <m/>
  </r>
  <r>
    <n v="5"/>
    <x v="20"/>
    <n v="-125.11"/>
    <m/>
  </r>
  <r>
    <n v="7"/>
    <x v="20"/>
    <n v="-322.74"/>
    <m/>
  </r>
  <r>
    <n v="9"/>
    <x v="20"/>
    <n v="-221.62"/>
    <m/>
  </r>
  <r>
    <n v="7"/>
    <x v="21"/>
    <n v="-10.42"/>
    <m/>
  </r>
  <r>
    <n v="9"/>
    <x v="21"/>
    <n v="-27.72"/>
    <m/>
  </r>
  <r>
    <n v="10"/>
    <x v="21"/>
    <n v="-58.28"/>
    <m/>
  </r>
  <r>
    <n v="5"/>
    <x v="22"/>
    <n v="-11.47"/>
    <m/>
  </r>
  <r>
    <n v="6"/>
    <x v="22"/>
    <n v="-11.47"/>
    <m/>
  </r>
  <r>
    <n v="7"/>
    <x v="22"/>
    <n v="-11.47"/>
    <m/>
  </r>
  <r>
    <n v="8"/>
    <x v="22"/>
    <n v="-11.47"/>
    <m/>
  </r>
  <r>
    <n v="9"/>
    <x v="22"/>
    <n v="-11.47"/>
    <m/>
  </r>
  <r>
    <n v="10"/>
    <x v="22"/>
    <n v="-11.47"/>
    <m/>
  </r>
  <r>
    <n v="5"/>
    <x v="23"/>
    <n v="-1.25"/>
    <m/>
  </r>
  <r>
    <n v="6"/>
    <x v="23"/>
    <n v="-1.25"/>
    <m/>
  </r>
  <r>
    <n v="7"/>
    <x v="23"/>
    <n v="-1.25"/>
    <m/>
  </r>
  <r>
    <n v="8"/>
    <x v="23"/>
    <n v="-1.25"/>
    <m/>
  </r>
  <r>
    <n v="9"/>
    <x v="23"/>
    <n v="-1.25"/>
    <m/>
  </r>
  <r>
    <n v="6"/>
    <x v="24"/>
    <m/>
    <n v="200"/>
  </r>
  <r>
    <n v="7"/>
    <x v="24"/>
    <m/>
    <n v="110"/>
  </r>
  <r>
    <n v="5"/>
    <x v="25"/>
    <m/>
    <n v="1000"/>
  </r>
  <r>
    <n v="7"/>
    <x v="25"/>
    <m/>
    <n v="200"/>
  </r>
  <r>
    <n v="8"/>
    <x v="26"/>
    <m/>
    <n v="522"/>
  </r>
  <r>
    <n v="7"/>
    <x v="27"/>
    <m/>
    <n v="230"/>
  </r>
  <r>
    <n v="7"/>
    <x v="28"/>
    <n v="-23.5"/>
    <m/>
  </r>
  <r>
    <n v="7"/>
    <x v="29"/>
    <n v="-10.58"/>
    <m/>
  </r>
  <r>
    <n v="7"/>
    <x v="30"/>
    <n v="-23.95"/>
    <m/>
  </r>
  <r>
    <n v="5"/>
    <x v="31"/>
    <n v="-15.4"/>
    <m/>
  </r>
  <r>
    <n v="7"/>
    <x v="31"/>
    <n v="-396.59"/>
    <m/>
  </r>
  <r>
    <n v="9"/>
    <x v="31"/>
    <n v="-19"/>
    <m/>
  </r>
  <r>
    <n v="5"/>
    <x v="32"/>
    <n v="-50.15"/>
    <m/>
  </r>
  <r>
    <n v="6"/>
    <x v="32"/>
    <m/>
    <n v="72.94"/>
  </r>
  <r>
    <n v="7"/>
    <x v="32"/>
    <n v="-71.209999999999994"/>
    <m/>
  </r>
  <r>
    <n v="8"/>
    <x v="32"/>
    <n v="-63.39"/>
    <m/>
  </r>
  <r>
    <n v="9"/>
    <x v="32"/>
    <n v="-30.58"/>
    <m/>
  </r>
  <r>
    <n v="10"/>
    <x v="32"/>
    <n v="-55.89"/>
    <m/>
  </r>
  <r>
    <n v="10"/>
    <x v="33"/>
    <n v="-25"/>
    <m/>
  </r>
  <r>
    <n v="7"/>
    <x v="34"/>
    <n v="-15"/>
    <m/>
  </r>
  <r>
    <n v="5"/>
    <x v="35"/>
    <n v="-7.99"/>
    <m/>
  </r>
  <r>
    <n v="6"/>
    <x v="35"/>
    <n v="-7.99"/>
    <m/>
  </r>
  <r>
    <n v="7"/>
    <x v="35"/>
    <n v="-7.99"/>
    <m/>
  </r>
  <r>
    <n v="8"/>
    <x v="35"/>
    <n v="-7.99"/>
    <m/>
  </r>
  <r>
    <n v="10"/>
    <x v="35"/>
    <n v="-15.98"/>
    <m/>
  </r>
  <r>
    <n v="7"/>
    <x v="36"/>
    <n v="-34.75"/>
    <m/>
  </r>
  <r>
    <n v="5"/>
    <x v="37"/>
    <n v="-83.5"/>
    <m/>
  </r>
  <r>
    <n v="6"/>
    <x v="37"/>
    <n v="-77.78"/>
    <m/>
  </r>
  <r>
    <n v="7"/>
    <x v="37"/>
    <n v="-91.26"/>
    <m/>
  </r>
  <r>
    <n v="8"/>
    <x v="37"/>
    <n v="-93.41"/>
    <m/>
  </r>
  <r>
    <n v="9"/>
    <x v="37"/>
    <n v="-67.53"/>
    <m/>
  </r>
  <r>
    <n v="10"/>
    <x v="37"/>
    <n v="-62.99"/>
    <m/>
  </r>
  <r>
    <n v="5"/>
    <x v="38"/>
    <n v="-77.900000000000006"/>
    <m/>
  </r>
  <r>
    <n v="7"/>
    <x v="39"/>
    <n v="-4"/>
    <m/>
  </r>
  <r>
    <n v="5"/>
    <x v="40"/>
    <m/>
    <n v="45"/>
  </r>
  <r>
    <n v="7"/>
    <x v="40"/>
    <m/>
    <n v="200"/>
  </r>
  <r>
    <n v="5"/>
    <x v="41"/>
    <n v="-71.11"/>
    <m/>
  </r>
  <r>
    <n v="6"/>
    <x v="41"/>
    <n v="-86.09"/>
    <m/>
  </r>
  <r>
    <n v="7"/>
    <x v="41"/>
    <n v="-76.949999999999989"/>
    <m/>
  </r>
  <r>
    <n v="8"/>
    <x v="41"/>
    <n v="-20.5"/>
    <m/>
  </r>
  <r>
    <n v="9"/>
    <x v="41"/>
    <n v="-88.18"/>
    <m/>
  </r>
  <r>
    <n v="5"/>
    <x v="42"/>
    <m/>
    <n v="160"/>
  </r>
  <r>
    <n v="6"/>
    <x v="42"/>
    <m/>
    <n v="160"/>
  </r>
  <r>
    <n v="7"/>
    <x v="42"/>
    <m/>
    <n v="160"/>
  </r>
  <r>
    <n v="8"/>
    <x v="42"/>
    <m/>
    <n v="160"/>
  </r>
  <r>
    <n v="9"/>
    <x v="42"/>
    <m/>
    <n v="160"/>
  </r>
  <r>
    <n v="10"/>
    <x v="42"/>
    <m/>
    <n v="160"/>
  </r>
  <r>
    <n v="6"/>
    <x v="43"/>
    <m/>
    <n v="600"/>
  </r>
  <r>
    <n v="10"/>
    <x v="43"/>
    <m/>
    <n v="400"/>
  </r>
  <r>
    <n v="7"/>
    <x v="44"/>
    <n v="-41"/>
    <m/>
  </r>
  <r>
    <n v="5"/>
    <x v="45"/>
    <n v="-20.8"/>
    <m/>
  </r>
  <r>
    <n v="6"/>
    <x v="45"/>
    <n v="-14.1"/>
    <m/>
  </r>
  <r>
    <n v="7"/>
    <x v="45"/>
    <n v="-16.7"/>
    <m/>
  </r>
  <r>
    <n v="9"/>
    <x v="45"/>
    <n v="-26"/>
    <m/>
  </r>
  <r>
    <n v="10"/>
    <x v="45"/>
    <n v="-14.5"/>
    <m/>
  </r>
  <r>
    <n v="5"/>
    <x v="46"/>
    <n v="-20"/>
    <m/>
  </r>
  <r>
    <n v="6"/>
    <x v="46"/>
    <n v="-120"/>
    <m/>
  </r>
  <r>
    <n v="7"/>
    <x v="46"/>
    <n v="-190"/>
    <m/>
  </r>
  <r>
    <n v="9"/>
    <x v="46"/>
    <n v="-140"/>
    <m/>
  </r>
  <r>
    <n v="10"/>
    <x v="46"/>
    <n v="-50"/>
    <m/>
  </r>
  <r>
    <n v="5"/>
    <x v="47"/>
    <m/>
    <n v="884.06999999999994"/>
  </r>
  <r>
    <n v="6"/>
    <x v="47"/>
    <m/>
    <n v="651.92999999999995"/>
  </r>
  <r>
    <n v="7"/>
    <x v="47"/>
    <m/>
    <n v="1066.67"/>
  </r>
  <r>
    <n v="8"/>
    <x v="47"/>
    <m/>
    <n v="795.45"/>
  </r>
  <r>
    <n v="9"/>
    <x v="47"/>
    <m/>
    <n v="1011.98"/>
  </r>
  <r>
    <n v="10"/>
    <x v="47"/>
    <m/>
    <n v="913.86"/>
  </r>
  <r>
    <n v="10"/>
    <x v="48"/>
    <n v="-5"/>
    <m/>
  </r>
  <r>
    <n v="7"/>
    <x v="49"/>
    <n v="-15.8"/>
    <m/>
  </r>
  <r>
    <n v="6"/>
    <x v="50"/>
    <n v="-144"/>
    <m/>
  </r>
  <r>
    <n v="7"/>
    <x v="50"/>
    <n v="-22.8"/>
    <m/>
  </r>
  <r>
    <n v="10"/>
    <x v="50"/>
    <n v="-108"/>
    <m/>
  </r>
  <r>
    <n v="5"/>
    <x v="51"/>
    <n v="-251.10000000000002"/>
    <m/>
  </r>
  <r>
    <n v="6"/>
    <x v="51"/>
    <n v="-348.66999999999996"/>
    <m/>
  </r>
  <r>
    <n v="7"/>
    <x v="51"/>
    <n v="-209.71999999999997"/>
    <m/>
  </r>
  <r>
    <n v="8"/>
    <x v="51"/>
    <n v="-671.93000000000018"/>
    <m/>
  </r>
  <r>
    <n v="9"/>
    <x v="51"/>
    <n v="-303.51"/>
    <m/>
  </r>
  <r>
    <n v="10"/>
    <x v="51"/>
    <n v="-251.30999999999997"/>
    <m/>
  </r>
  <r>
    <n v="5"/>
    <x v="52"/>
    <n v="-909"/>
    <m/>
  </r>
  <r>
    <n v="10"/>
    <x v="53"/>
    <n v="-702"/>
    <m/>
  </r>
  <r>
    <n v="7"/>
    <x v="54"/>
    <n v="-13.7"/>
    <m/>
  </r>
  <r>
    <n v="8"/>
    <x v="5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Tableau croisé dynamique1" cacheId="1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fieldListSortAscending="1">
  <location ref="A3:B320" firstHeaderRow="1" firstDataRow="1" firstDataCol="1"/>
  <pivotFields count="7">
    <pivotField numFmtId="14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3"/>
        <item x="64"/>
        <item x="62"/>
        <item x="59"/>
        <item x="60"/>
        <item x="61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showAll="0"/>
    <pivotField showAll="0"/>
    <pivotField axis="axisRow" showAll="0">
      <items count="263">
        <item x="46"/>
        <item x="115"/>
        <item x="52"/>
        <item x="120"/>
        <item x="77"/>
        <item x="114"/>
        <item x="109"/>
        <item x="110"/>
        <item x="8"/>
        <item x="2"/>
        <item x="12"/>
        <item x="112"/>
        <item x="75"/>
        <item x="44"/>
        <item x="6"/>
        <item x="72"/>
        <item x="71"/>
        <item x="40"/>
        <item x="76"/>
        <item x="111"/>
        <item x="113"/>
        <item x="78"/>
        <item x="117"/>
        <item x="118"/>
        <item x="9"/>
        <item m="1" x="252"/>
        <item m="1" x="255"/>
        <item x="38"/>
        <item m="1" x="253"/>
        <item m="1" x="260"/>
        <item x="70"/>
        <item x="35"/>
        <item x="7"/>
        <item x="102"/>
        <item x="1"/>
        <item x="11"/>
        <item x="3"/>
        <item x="83"/>
        <item x="84"/>
        <item x="121"/>
        <item x="19"/>
        <item x="30"/>
        <item x="54"/>
        <item x="122"/>
        <item x="55"/>
        <item x="56"/>
        <item x="123"/>
        <item x="57"/>
        <item x="124"/>
        <item x="125"/>
        <item x="126"/>
        <item x="127"/>
        <item x="128"/>
        <item x="129"/>
        <item x="130"/>
        <item x="131"/>
        <item x="22"/>
        <item x="132"/>
        <item x="133"/>
        <item x="58"/>
        <item x="85"/>
        <item x="59"/>
        <item x="27"/>
        <item x="86"/>
        <item x="87"/>
        <item x="134"/>
        <item x="135"/>
        <item x="136"/>
        <item x="137"/>
        <item x="138"/>
        <item x="139"/>
        <item x="140"/>
        <item x="13"/>
        <item x="141"/>
        <item x="18"/>
        <item x="60"/>
        <item x="61"/>
        <item x="63"/>
        <item x="62"/>
        <item x="88"/>
        <item x="20"/>
        <item x="89"/>
        <item x="142"/>
        <item x="143"/>
        <item x="144"/>
        <item x="145"/>
        <item x="146"/>
        <item x="147"/>
        <item x="148"/>
        <item x="149"/>
        <item x="150"/>
        <item x="64"/>
        <item x="90"/>
        <item x="91"/>
        <item x="14"/>
        <item x="65"/>
        <item x="66"/>
        <item x="151"/>
        <item x="152"/>
        <item x="153"/>
        <item x="92"/>
        <item x="93"/>
        <item x="16"/>
        <item x="15"/>
        <item x="28"/>
        <item x="94"/>
        <item x="96"/>
        <item x="95"/>
        <item x="67"/>
        <item x="97"/>
        <item x="98"/>
        <item x="26"/>
        <item x="25"/>
        <item x="33"/>
        <item x="21"/>
        <item x="154"/>
        <item x="23"/>
        <item x="31"/>
        <item x="68"/>
        <item x="99"/>
        <item x="100"/>
        <item x="155"/>
        <item x="156"/>
        <item x="24"/>
        <item x="80"/>
        <item x="32"/>
        <item x="17"/>
        <item x="29"/>
        <item x="157"/>
        <item x="81"/>
        <item x="82"/>
        <item x="41"/>
        <item x="101"/>
        <item x="103"/>
        <item x="39"/>
        <item x="106"/>
        <item x="79"/>
        <item x="5"/>
        <item x="108"/>
        <item x="43"/>
        <item x="74"/>
        <item x="10"/>
        <item x="34"/>
        <item x="48"/>
        <item x="47"/>
        <item x="49"/>
        <item x="50"/>
        <item x="45"/>
        <item x="51"/>
        <item x="53"/>
        <item x="119"/>
        <item x="4"/>
        <item x="107"/>
        <item x="42"/>
        <item x="73"/>
        <item x="105"/>
        <item x="104"/>
        <item x="0"/>
        <item x="158"/>
        <item m="1" x="261"/>
        <item x="162"/>
        <item x="160"/>
        <item x="161"/>
        <item x="163"/>
        <item x="164"/>
        <item x="168"/>
        <item x="169"/>
        <item x="172"/>
        <item x="173"/>
        <item x="174"/>
        <item x="166"/>
        <item x="175"/>
        <item x="171"/>
        <item x="167"/>
        <item x="165"/>
        <item x="170"/>
        <item x="176"/>
        <item x="177"/>
        <item x="178"/>
        <item x="179"/>
        <item m="1" x="257"/>
        <item x="185"/>
        <item x="210"/>
        <item x="208"/>
        <item x="203"/>
        <item x="199"/>
        <item x="209"/>
        <item x="207"/>
        <item x="211"/>
        <item x="201"/>
        <item x="197"/>
        <item x="200"/>
        <item x="212"/>
        <item x="206"/>
        <item x="205"/>
        <item x="196"/>
        <item x="195"/>
        <item x="213"/>
        <item x="204"/>
        <item x="202"/>
        <item x="214"/>
        <item x="198"/>
        <item x="215"/>
        <item x="216"/>
        <item x="217"/>
        <item x="218"/>
        <item x="219"/>
        <item x="220"/>
        <item m="1" x="258"/>
        <item x="222"/>
        <item x="223"/>
        <item x="227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224"/>
        <item x="225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254"/>
        <item m="1" x="256"/>
        <item m="1" x="259"/>
        <item x="36"/>
        <item x="37"/>
        <item x="69"/>
        <item x="116"/>
        <item x="159"/>
        <item x="180"/>
        <item x="221"/>
        <item t="default"/>
      </items>
    </pivotField>
    <pivotField dataField="1" numFmtId="164" showAll="0"/>
    <pivotField showAll="0"/>
    <pivotField axis="axisRow" showAll="0" sortType="ascending">
      <items count="63">
        <item x="56"/>
        <item x="51"/>
        <item x="24"/>
        <item x="61"/>
        <item x="18"/>
        <item x="15"/>
        <item x="59"/>
        <item x="52"/>
        <item x="39"/>
        <item x="21"/>
        <item x="7"/>
        <item x="14"/>
        <item x="10"/>
        <item x="29"/>
        <item x="55"/>
        <item x="45"/>
        <item x="40"/>
        <item x="33"/>
        <item x="30"/>
        <item x="6"/>
        <item x="28"/>
        <item x="49"/>
        <item x="11"/>
        <item x="1"/>
        <item x="3"/>
        <item x="34"/>
        <item x="8"/>
        <item x="53"/>
        <item x="37"/>
        <item x="41"/>
        <item x="42"/>
        <item x="22"/>
        <item x="50"/>
        <item x="17"/>
        <item x="27"/>
        <item x="5"/>
        <item x="60"/>
        <item x="44"/>
        <item x="23"/>
        <item x="46"/>
        <item x="4"/>
        <item x="31"/>
        <item x="38"/>
        <item x="26"/>
        <item x="20"/>
        <item x="19"/>
        <item x="2"/>
        <item x="12"/>
        <item x="35"/>
        <item x="47"/>
        <item x="16"/>
        <item x="9"/>
        <item x="25"/>
        <item x="57"/>
        <item x="48"/>
        <item x="36"/>
        <item x="13"/>
        <item x="32"/>
        <item x="58"/>
        <item x="43"/>
        <item x="54"/>
        <item x="0"/>
        <item t="default"/>
      </items>
    </pivotField>
  </pivotFields>
  <rowFields count="2">
    <field x="6"/>
    <field x="3"/>
  </rowFields>
  <rowItems count="317">
    <i>
      <x/>
    </i>
    <i r="1">
      <x v="192"/>
    </i>
    <i>
      <x v="1"/>
    </i>
    <i r="1">
      <x v="121"/>
    </i>
    <i r="1">
      <x v="173"/>
    </i>
    <i>
      <x v="2"/>
    </i>
    <i r="1">
      <x v="44"/>
    </i>
    <i r="1">
      <x v="48"/>
    </i>
    <i r="1">
      <x v="57"/>
    </i>
    <i r="1">
      <x v="59"/>
    </i>
    <i r="1">
      <x v="75"/>
    </i>
    <i r="1">
      <x v="82"/>
    </i>
    <i r="1">
      <x v="97"/>
    </i>
    <i r="1">
      <x v="113"/>
    </i>
    <i r="1">
      <x v="125"/>
    </i>
    <i r="1">
      <x v="201"/>
    </i>
    <i r="1">
      <x v="232"/>
    </i>
    <i r="1">
      <x v="233"/>
    </i>
    <i r="1">
      <x v="244"/>
    </i>
    <i r="1">
      <x v="245"/>
    </i>
    <i r="1">
      <x v="251"/>
    </i>
    <i>
      <x v="3"/>
    </i>
    <i r="1">
      <x v="238"/>
    </i>
    <i>
      <x v="4"/>
    </i>
    <i r="1">
      <x v="46"/>
    </i>
    <i r="1">
      <x v="49"/>
    </i>
    <i r="1">
      <x v="62"/>
    </i>
    <i r="1">
      <x v="79"/>
    </i>
    <i r="1">
      <x v="92"/>
    </i>
    <i r="1">
      <x v="107"/>
    </i>
    <i r="1">
      <x v="114"/>
    </i>
    <i r="1">
      <x v="187"/>
    </i>
    <i r="1">
      <x v="195"/>
    </i>
    <i r="1">
      <x v="197"/>
    </i>
    <i r="1">
      <x v="199"/>
    </i>
    <i r="1">
      <x v="241"/>
    </i>
    <i r="1">
      <x v="247"/>
    </i>
    <i>
      <x v="5"/>
    </i>
    <i r="1">
      <x v="101"/>
    </i>
    <i r="1">
      <x v="102"/>
    </i>
    <i>
      <x v="6"/>
    </i>
    <i r="1">
      <x v="226"/>
    </i>
    <i>
      <x v="7"/>
    </i>
    <i r="1">
      <x v="163"/>
    </i>
    <i r="1">
      <x v="227"/>
    </i>
    <i>
      <x v="8"/>
    </i>
    <i r="1">
      <x v="65"/>
    </i>
    <i>
      <x v="9"/>
    </i>
    <i r="1">
      <x v="39"/>
    </i>
    <i r="1">
      <x v="45"/>
    </i>
    <i r="1">
      <x v="77"/>
    </i>
    <i r="1">
      <x v="83"/>
    </i>
    <i r="1">
      <x v="110"/>
    </i>
    <i r="1">
      <x v="115"/>
    </i>
    <i r="1">
      <x v="127"/>
    </i>
    <i r="1">
      <x v="170"/>
    </i>
    <i r="1">
      <x v="230"/>
    </i>
    <i r="1">
      <x v="236"/>
    </i>
    <i r="1">
      <x v="243"/>
    </i>
    <i r="1">
      <x v="246"/>
    </i>
    <i>
      <x v="10"/>
    </i>
    <i r="1">
      <x v="30"/>
    </i>
    <i r="1">
      <x v="31"/>
    </i>
    <i r="1">
      <x v="32"/>
    </i>
    <i r="1">
      <x v="155"/>
    </i>
    <i r="1">
      <x v="158"/>
    </i>
    <i r="1">
      <x v="179"/>
    </i>
    <i r="1">
      <x v="203"/>
    </i>
    <i>
      <x v="11"/>
    </i>
    <i r="1">
      <x v="94"/>
    </i>
    <i>
      <x v="12"/>
    </i>
    <i r="1">
      <x v="141"/>
    </i>
    <i r="1">
      <x v="142"/>
    </i>
    <i r="1">
      <x v="147"/>
    </i>
    <i r="1">
      <x v="148"/>
    </i>
    <i r="1">
      <x v="149"/>
    </i>
    <i>
      <x v="13"/>
    </i>
    <i r="1">
      <x/>
    </i>
    <i r="1">
      <x v="1"/>
    </i>
    <i r="1">
      <x v="209"/>
    </i>
    <i r="1">
      <x v="216"/>
    </i>
    <i r="1">
      <x v="219"/>
    </i>
    <i>
      <x v="14"/>
    </i>
    <i r="1">
      <x v="220"/>
    </i>
    <i>
      <x v="15"/>
    </i>
    <i r="1">
      <x v="86"/>
    </i>
    <i>
      <x v="16"/>
    </i>
    <i r="1">
      <x v="66"/>
    </i>
    <i r="1">
      <x v="87"/>
    </i>
    <i>
      <x v="17"/>
    </i>
    <i r="1">
      <x v="47"/>
    </i>
    <i r="1">
      <x v="105"/>
    </i>
    <i r="1">
      <x v="193"/>
    </i>
    <i r="1">
      <x v="237"/>
    </i>
    <i>
      <x v="18"/>
    </i>
    <i r="1">
      <x v="143"/>
    </i>
    <i r="1">
      <x v="144"/>
    </i>
    <i r="1">
      <x v="150"/>
    </i>
    <i>
      <x v="19"/>
    </i>
    <i r="1">
      <x v="11"/>
    </i>
    <i r="1">
      <x v="12"/>
    </i>
    <i r="1">
      <x v="13"/>
    </i>
    <i r="1">
      <x v="14"/>
    </i>
    <i r="1">
      <x v="160"/>
    </i>
    <i r="1">
      <x v="206"/>
    </i>
    <i>
      <x v="20"/>
    </i>
    <i r="1">
      <x v="131"/>
    </i>
    <i r="1">
      <x v="132"/>
    </i>
    <i r="1">
      <x v="221"/>
    </i>
    <i>
      <x v="21"/>
    </i>
    <i r="1">
      <x v="98"/>
    </i>
    <i r="1">
      <x v="189"/>
    </i>
    <i r="1">
      <x v="229"/>
    </i>
    <i r="1">
      <x v="234"/>
    </i>
    <i>
      <x v="22"/>
    </i>
    <i r="1">
      <x v="35"/>
    </i>
    <i>
      <x v="23"/>
    </i>
    <i r="1">
      <x v="33"/>
    </i>
    <i r="1">
      <x v="34"/>
    </i>
    <i>
      <x v="24"/>
    </i>
    <i r="1">
      <x v="36"/>
    </i>
    <i r="1">
      <x v="133"/>
    </i>
    <i>
      <x v="25"/>
    </i>
    <i r="1">
      <x v="4"/>
    </i>
    <i r="1">
      <x v="5"/>
    </i>
    <i>
      <x v="26"/>
    </i>
    <i r="1">
      <x v="2"/>
    </i>
    <i r="1">
      <x v="3"/>
    </i>
    <i r="1">
      <x v="8"/>
    </i>
    <i>
      <x v="27"/>
    </i>
    <i r="1">
      <x v="3"/>
    </i>
    <i r="1">
      <x v="164"/>
    </i>
    <i>
      <x v="28"/>
    </i>
    <i r="1">
      <x v="6"/>
    </i>
    <i r="1">
      <x v="7"/>
    </i>
    <i>
      <x v="29"/>
    </i>
    <i r="1">
      <x v="67"/>
    </i>
    <i>
      <x v="30"/>
    </i>
    <i r="1">
      <x v="68"/>
    </i>
    <i>
      <x v="31"/>
    </i>
    <i r="1">
      <x v="41"/>
    </i>
    <i>
      <x v="32"/>
    </i>
    <i r="1">
      <x v="99"/>
    </i>
    <i>
      <x v="33"/>
    </i>
    <i r="1">
      <x v="40"/>
    </i>
    <i>
      <x v="34"/>
    </i>
    <i r="1">
      <x v="134"/>
    </i>
    <i r="1">
      <x v="135"/>
    </i>
    <i r="1">
      <x v="213"/>
    </i>
    <i>
      <x v="35"/>
    </i>
    <i r="1">
      <x v="136"/>
    </i>
    <i r="1">
      <x v="137"/>
    </i>
    <i r="1">
      <x v="138"/>
    </i>
    <i r="1">
      <x v="139"/>
    </i>
    <i r="1">
      <x v="140"/>
    </i>
    <i r="1">
      <x v="162"/>
    </i>
    <i r="1">
      <x v="181"/>
    </i>
    <i r="1">
      <x v="205"/>
    </i>
    <i r="1">
      <x v="214"/>
    </i>
    <i r="1">
      <x v="218"/>
    </i>
    <i r="1">
      <x v="225"/>
    </i>
    <i>
      <x v="36"/>
    </i>
    <i r="1">
      <x v="211"/>
    </i>
    <i>
      <x v="37"/>
    </i>
    <i r="1">
      <x v="73"/>
    </i>
    <i>
      <x v="38"/>
    </i>
    <i r="1">
      <x v="117"/>
    </i>
    <i r="1">
      <x v="118"/>
    </i>
    <i r="1">
      <x v="119"/>
    </i>
    <i r="1">
      <x v="122"/>
    </i>
    <i r="1">
      <x v="177"/>
    </i>
    <i r="1">
      <x v="228"/>
    </i>
    <i r="1">
      <x v="249"/>
    </i>
    <i>
      <x v="39"/>
    </i>
    <i r="1">
      <x v="88"/>
    </i>
    <i>
      <x v="40"/>
    </i>
    <i r="1">
      <x v="151"/>
    </i>
    <i r="1">
      <x v="152"/>
    </i>
    <i r="1">
      <x v="153"/>
    </i>
    <i r="1">
      <x v="154"/>
    </i>
    <i r="1">
      <x v="161"/>
    </i>
    <i r="1">
      <x v="204"/>
    </i>
    <i r="1">
      <x v="212"/>
    </i>
    <i>
      <x v="41"/>
    </i>
    <i r="1">
      <x v="145"/>
    </i>
    <i>
      <x v="42"/>
    </i>
    <i r="1">
      <x v="58"/>
    </i>
    <i>
      <x v="43"/>
    </i>
    <i r="1">
      <x v="27"/>
    </i>
    <i r="1">
      <x v="156"/>
    </i>
    <i>
      <x v="44"/>
    </i>
    <i r="1">
      <x v="104"/>
    </i>
    <i>
      <x v="45"/>
    </i>
    <i r="1">
      <x v="54"/>
    </i>
    <i r="1">
      <x v="55"/>
    </i>
    <i r="1">
      <x v="60"/>
    </i>
    <i r="1">
      <x v="64"/>
    </i>
    <i r="1">
      <x v="69"/>
    </i>
    <i r="1">
      <x v="78"/>
    </i>
    <i r="1">
      <x v="106"/>
    </i>
    <i r="1">
      <x v="108"/>
    </i>
    <i r="1">
      <x v="111"/>
    </i>
    <i r="1">
      <x v="112"/>
    </i>
    <i r="1">
      <x v="129"/>
    </i>
    <i r="1">
      <x v="175"/>
    </i>
    <i r="1">
      <x v="188"/>
    </i>
    <i r="1">
      <x v="191"/>
    </i>
    <i r="1">
      <x v="194"/>
    </i>
    <i r="1">
      <x v="196"/>
    </i>
    <i r="1">
      <x v="200"/>
    </i>
    <i>
      <x v="46"/>
    </i>
    <i r="1">
      <x v="9"/>
    </i>
    <i>
      <x v="47"/>
    </i>
    <i r="1">
      <x v="10"/>
    </i>
    <i>
      <x v="48"/>
    </i>
    <i r="1">
      <x v="10"/>
    </i>
    <i>
      <x v="49"/>
    </i>
    <i r="1">
      <x v="89"/>
    </i>
    <i>
      <x v="50"/>
    </i>
    <i r="1">
      <x v="74"/>
    </i>
    <i r="1">
      <x v="76"/>
    </i>
    <i r="1">
      <x v="100"/>
    </i>
    <i r="1">
      <x v="128"/>
    </i>
    <i r="1">
      <x v="190"/>
    </i>
    <i r="1">
      <x v="235"/>
    </i>
    <i>
      <x v="5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07"/>
    </i>
    <i r="1">
      <x v="223"/>
    </i>
    <i r="1">
      <x v="224"/>
    </i>
    <i>
      <x v="52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>
      <x v="53"/>
    </i>
    <i r="1">
      <x v="202"/>
    </i>
    <i>
      <x v="54"/>
    </i>
    <i r="1">
      <x v="90"/>
    </i>
    <i>
      <x v="55"/>
    </i>
    <i r="1">
      <x v="38"/>
    </i>
    <i r="1">
      <x v="70"/>
    </i>
    <i r="1">
      <x v="231"/>
    </i>
    <i>
      <x v="56"/>
    </i>
    <i r="1">
      <x v="37"/>
    </i>
    <i r="1">
      <x v="42"/>
    </i>
    <i r="1">
      <x v="43"/>
    </i>
    <i r="1">
      <x v="50"/>
    </i>
    <i r="1">
      <x v="51"/>
    </i>
    <i r="1">
      <x v="52"/>
    </i>
    <i r="1">
      <x v="53"/>
    </i>
    <i r="1">
      <x v="56"/>
    </i>
    <i r="1">
      <x v="61"/>
    </i>
    <i r="1">
      <x v="63"/>
    </i>
    <i r="1">
      <x v="72"/>
    </i>
    <i r="1">
      <x v="80"/>
    </i>
    <i r="1">
      <x v="81"/>
    </i>
    <i r="1">
      <x v="84"/>
    </i>
    <i r="1">
      <x v="85"/>
    </i>
    <i r="1">
      <x v="91"/>
    </i>
    <i r="1">
      <x v="93"/>
    </i>
    <i r="1">
      <x v="95"/>
    </i>
    <i r="1">
      <x v="96"/>
    </i>
    <i r="1">
      <x v="103"/>
    </i>
    <i r="1">
      <x v="109"/>
    </i>
    <i r="1">
      <x v="116"/>
    </i>
    <i r="1">
      <x v="120"/>
    </i>
    <i r="1">
      <x v="123"/>
    </i>
    <i r="1">
      <x v="124"/>
    </i>
    <i r="1">
      <x v="126"/>
    </i>
    <i r="1">
      <x v="130"/>
    </i>
    <i r="1">
      <x v="165"/>
    </i>
    <i r="1">
      <x v="166"/>
    </i>
    <i r="1">
      <x v="167"/>
    </i>
    <i r="1">
      <x v="168"/>
    </i>
    <i r="1">
      <x v="169"/>
    </i>
    <i r="1">
      <x v="171"/>
    </i>
    <i r="1">
      <x v="172"/>
    </i>
    <i r="1">
      <x v="174"/>
    </i>
    <i r="1">
      <x v="176"/>
    </i>
    <i r="1">
      <x v="182"/>
    </i>
    <i r="1">
      <x v="184"/>
    </i>
    <i r="1">
      <x v="185"/>
    </i>
    <i r="1">
      <x v="186"/>
    </i>
    <i r="1">
      <x v="198"/>
    </i>
    <i r="1">
      <x v="239"/>
    </i>
    <i r="1">
      <x v="240"/>
    </i>
    <i r="1">
      <x v="242"/>
    </i>
    <i r="1">
      <x v="248"/>
    </i>
    <i r="1">
      <x v="250"/>
    </i>
    <i>
      <x v="57"/>
    </i>
    <i r="1">
      <x v="146"/>
    </i>
    <i>
      <x v="58"/>
    </i>
    <i r="1">
      <x v="210"/>
    </i>
    <i>
      <x v="59"/>
    </i>
    <i r="1">
      <x v="71"/>
    </i>
    <i>
      <x v="60"/>
    </i>
    <i r="1">
      <x v="178"/>
    </i>
    <i>
      <x v="61"/>
    </i>
    <i r="1">
      <x v="157"/>
    </i>
    <i r="1">
      <x v="183"/>
    </i>
    <i r="1">
      <x v="215"/>
    </i>
    <i r="1">
      <x v="217"/>
    </i>
    <i r="1">
      <x v="222"/>
    </i>
    <i t="grand">
      <x/>
    </i>
  </rowItems>
  <colItems count="1">
    <i/>
  </colItems>
  <dataFields count="1">
    <dataField name="Somme de Montant operation en euro" fld="4" baseField="0" baseItem="0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2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13:I38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33">
        <item x="5"/>
        <item x="0"/>
        <item x="2"/>
        <item x="11"/>
        <item x="1"/>
        <item x="3"/>
        <item x="4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showAll="0" defaultSubtotal="0"/>
    <pivotField axis="axisRow" showAll="0" sortType="ascending" defaultSubtotal="0">
      <items count="24">
        <item x="23"/>
        <item x="17"/>
        <item x="14"/>
        <item x="20"/>
        <item x="6"/>
        <item x="13"/>
        <item x="9"/>
        <item x="5"/>
        <item x="10"/>
        <item x="0"/>
        <item x="2"/>
        <item x="7"/>
        <item x="21"/>
        <item x="16"/>
        <item x="4"/>
        <item x="22"/>
        <item x="3"/>
        <item x="19"/>
        <item x="18"/>
        <item x="1"/>
        <item x="11"/>
        <item x="15"/>
        <item x="8"/>
        <item x="12"/>
      </items>
    </pivotField>
  </pivotFields>
  <rowFields count="1">
    <field x="6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3" cacheId="2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16:I43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38">
        <item x="12"/>
        <item x="17"/>
        <item x="1"/>
        <item x="2"/>
        <item x="21"/>
        <item x="0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/>
    <pivotField axis="axisRow" showAll="0" sortType="ascending" defaultSubtotal="0">
      <items count="26">
        <item x="19"/>
        <item x="20"/>
        <item x="3"/>
        <item x="0"/>
        <item x="12"/>
        <item x="21"/>
        <item x="13"/>
        <item x="11"/>
        <item x="8"/>
        <item x="1"/>
        <item x="2"/>
        <item x="16"/>
        <item x="6"/>
        <item x="10"/>
        <item x="24"/>
        <item x="9"/>
        <item x="14"/>
        <item x="5"/>
        <item x="23"/>
        <item x="17"/>
        <item x="22"/>
        <item x="7"/>
        <item x="4"/>
        <item x="18"/>
        <item x="15"/>
        <item x="25"/>
      </items>
    </pivotField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3" cacheId="2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22:I43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37">
        <item x="7"/>
        <item x="0"/>
        <item x="1"/>
        <item x="13"/>
        <item x="4"/>
        <item x="3"/>
        <item x="8"/>
        <item x="6"/>
        <item x="35"/>
        <item x="2"/>
        <item x="5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</items>
    </pivotField>
    <pivotField showAll="0" defaultSubtotal="0"/>
    <pivotField axis="axisRow" showAll="0" sortType="ascending" defaultSubtotal="0">
      <items count="20">
        <item x="14"/>
        <item x="16"/>
        <item x="18"/>
        <item x="3"/>
        <item x="17"/>
        <item x="7"/>
        <item x="0"/>
        <item x="1"/>
        <item x="8"/>
        <item x="6"/>
        <item x="19"/>
        <item x="5"/>
        <item x="12"/>
        <item x="9"/>
        <item x="10"/>
        <item x="15"/>
        <item x="4"/>
        <item x="2"/>
        <item x="13"/>
        <item x="11"/>
      </items>
    </pivotField>
  </pivotFields>
  <rowFields count="1">
    <field x="6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3" cacheId="2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23:I63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52">
        <item x="11"/>
        <item x="1"/>
        <item x="2"/>
        <item x="18"/>
        <item x="16"/>
        <item x="10"/>
        <item x="3"/>
        <item x="0"/>
        <item x="4"/>
        <item x="5"/>
        <item x="6"/>
        <item x="7"/>
        <item x="8"/>
        <item x="9"/>
        <item x="12"/>
        <item x="13"/>
        <item x="14"/>
        <item x="15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showAll="0" defaultSubtotal="0"/>
    <pivotField axis="axisRow" showAll="0" sortType="ascending" defaultSubtotal="0">
      <items count="39">
        <item x="36"/>
        <item x="20"/>
        <item x="19"/>
        <item x="23"/>
        <item x="17"/>
        <item x="4"/>
        <item x="12"/>
        <item x="30"/>
        <item x="24"/>
        <item x="14"/>
        <item x="10"/>
        <item x="0"/>
        <item x="34"/>
        <item x="1"/>
        <item x="2"/>
        <item x="11"/>
        <item x="15"/>
        <item x="8"/>
        <item x="25"/>
        <item x="26"/>
        <item x="35"/>
        <item x="5"/>
        <item x="7"/>
        <item x="29"/>
        <item x="37"/>
        <item x="31"/>
        <item x="6"/>
        <item x="22"/>
        <item x="3"/>
        <item x="21"/>
        <item x="16"/>
        <item x="32"/>
        <item x="38"/>
        <item x="9"/>
        <item x="13"/>
        <item x="33"/>
        <item x="27"/>
        <item x="18"/>
        <item x="28"/>
      </items>
    </pivotField>
  </pivotFields>
  <rowFields count="1">
    <field x="6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3" cacheId="23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14:I30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25">
        <item x="6"/>
        <item x="0"/>
        <item x="1"/>
        <item x="10"/>
        <item x="2"/>
        <item x="24"/>
        <item x="3"/>
        <item x="4"/>
        <item x="5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defaultSubtotal="0"/>
    <pivotField axis="axisRow" showAll="0" sortType="ascending" defaultSubtotal="0">
      <items count="15">
        <item x="12"/>
        <item x="7"/>
        <item x="11"/>
        <item x="2"/>
        <item x="6"/>
        <item x="0"/>
        <item x="1"/>
        <item x="8"/>
        <item x="5"/>
        <item x="14"/>
        <item x="4"/>
        <item x="13"/>
        <item x="9"/>
        <item x="3"/>
        <item x="10"/>
      </items>
    </pivotField>
  </pivotFields>
  <rowFields count="1">
    <field x="6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3" cacheId="19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24:I48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41">
        <item x="9"/>
        <item x="11"/>
        <item x="12"/>
        <item x="34"/>
        <item x="29"/>
        <item x="40"/>
        <item x="20"/>
        <item x="17"/>
        <item x="37"/>
        <item x="28"/>
        <item x="31"/>
        <item x="33"/>
        <item x="4"/>
        <item x="24"/>
        <item x="35"/>
        <item x="13"/>
        <item x="27"/>
        <item x="39"/>
        <item x="38"/>
        <item x="22"/>
        <item x="16"/>
        <item x="0"/>
        <item x="10"/>
        <item x="23"/>
        <item x="2"/>
        <item x="21"/>
        <item x="5"/>
        <item x="32"/>
        <item x="14"/>
        <item x="3"/>
        <item x="25"/>
        <item x="1"/>
        <item x="6"/>
        <item x="15"/>
        <item x="18"/>
        <item x="8"/>
        <item x="19"/>
        <item x="7"/>
        <item x="26"/>
        <item x="36"/>
        <item x="30"/>
      </items>
    </pivotField>
    <pivotField showAll="0" defaultSubtotal="0"/>
    <pivotField axis="axisRow" showAll="0" sortType="ascending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eau croisé dynamique3" cacheId="2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21:I48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39">
        <item x="6"/>
        <item x="38"/>
        <item x="4"/>
        <item x="15"/>
        <item x="0"/>
        <item x="2"/>
        <item x="12"/>
        <item x="11"/>
        <item x="1"/>
        <item x="3"/>
        <item x="5"/>
        <item x="7"/>
        <item x="8"/>
        <item x="9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/>
    <pivotField axis="axisRow" showAll="0" sortType="ascending" defaultSubtotal="0">
      <items count="26">
        <item x="19"/>
        <item x="22"/>
        <item x="24"/>
        <item x="12"/>
        <item x="13"/>
        <item x="17"/>
        <item x="2"/>
        <item x="9"/>
        <item x="21"/>
        <item x="6"/>
        <item x="16"/>
        <item x="0"/>
        <item x="4"/>
        <item x="14"/>
        <item x="15"/>
        <item x="3"/>
        <item x="11"/>
        <item x="5"/>
        <item x="20"/>
        <item x="7"/>
        <item x="8"/>
        <item x="1"/>
        <item x="18"/>
        <item x="23"/>
        <item x="10"/>
        <item x="25"/>
      </items>
    </pivotField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eau croisé dynamique1" cacheId="26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M156:O214" firstHeaderRow="1" firstDataRow="2" firstDataCol="1"/>
  <pivotFields count="4">
    <pivotField numFmtId="1" showAll="0"/>
    <pivotField axis="axisRow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dataField="1" showAll="0"/>
    <pivotField dataField="1" showAll="0"/>
  </pivotFields>
  <rowFields count="1">
    <field x="1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2" baseField="0" baseItem="0"/>
    <dataField name="Somme de crédit" fld="3" baseField="0" baseItem="0"/>
  </dataFields>
  <formats count="4">
    <format dxfId="3">
      <pivotArea outline="0" collapsedLevelsAreSubtotals="1" fieldPosition="0"/>
    </format>
    <format dxfId="2">
      <pivotArea field="-2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9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IV295"/>
  <sheetViews>
    <sheetView tabSelected="1" topLeftCell="A264" zoomScaleNormal="100" workbookViewId="0">
      <selection activeCell="G286" sqref="G286"/>
    </sheetView>
  </sheetViews>
  <sheetFormatPr baseColWidth="10" defaultColWidth="8.88671875" defaultRowHeight="13.2"/>
  <cols>
    <col min="1" max="1" width="12.88671875" style="4" bestFit="1" customWidth="1"/>
    <col min="2" max="2" width="30.44140625" style="4" bestFit="1" customWidth="1"/>
    <col min="3" max="3" width="22.21875" style="4" bestFit="1" customWidth="1"/>
    <col min="4" max="4" width="69.21875" style="4" bestFit="1" customWidth="1"/>
    <col min="5" max="5" width="22.44140625" style="6" customWidth="1"/>
    <col min="6" max="6" width="10.6640625" style="6" bestFit="1" customWidth="1"/>
    <col min="7" max="7" width="35.6640625" style="4" bestFit="1" customWidth="1"/>
    <col min="8" max="16384" width="8.88671875" style="4"/>
  </cols>
  <sheetData>
    <row r="1" spans="1:254">
      <c r="A1" s="4" t="s">
        <v>0</v>
      </c>
      <c r="B1" s="4" t="s">
        <v>1</v>
      </c>
      <c r="C1" s="4" t="s">
        <v>2</v>
      </c>
      <c r="D1" s="5"/>
    </row>
    <row r="3" spans="1:254">
      <c r="A3" s="4" t="s">
        <v>3</v>
      </c>
      <c r="B3" s="4" t="s">
        <v>4</v>
      </c>
      <c r="C3" s="4" t="s">
        <v>5</v>
      </c>
      <c r="D3" s="4" t="s">
        <v>6</v>
      </c>
      <c r="E3" s="6" t="s">
        <v>7</v>
      </c>
      <c r="F3" s="6" t="s">
        <v>164</v>
      </c>
      <c r="G3" s="4" t="s">
        <v>163</v>
      </c>
    </row>
    <row r="4" spans="1:254">
      <c r="A4" s="5">
        <v>43190</v>
      </c>
      <c r="D4" s="4" t="s">
        <v>57</v>
      </c>
      <c r="E4" s="6">
        <v>-313.41000000000003</v>
      </c>
      <c r="F4" s="6">
        <f>E4</f>
        <v>-313.41000000000003</v>
      </c>
    </row>
    <row r="5" spans="1:254">
      <c r="A5" s="5">
        <v>43194</v>
      </c>
      <c r="B5" s="4" t="s">
        <v>11</v>
      </c>
      <c r="C5" s="4" t="s">
        <v>12</v>
      </c>
      <c r="D5" s="7" t="s">
        <v>53</v>
      </c>
      <c r="E5" s="6">
        <v>-11.47</v>
      </c>
      <c r="G5" s="4" t="s">
        <v>230</v>
      </c>
    </row>
    <row r="6" spans="1:254">
      <c r="A6" s="5">
        <v>43194</v>
      </c>
      <c r="B6" s="4" t="s">
        <v>14</v>
      </c>
      <c r="C6" s="4" t="s">
        <v>15</v>
      </c>
      <c r="D6" s="4" t="s">
        <v>54</v>
      </c>
      <c r="E6" s="6">
        <v>794.89</v>
      </c>
      <c r="G6" s="7" t="s">
        <v>129</v>
      </c>
    </row>
    <row r="7" spans="1:254">
      <c r="A7" s="5">
        <v>43194</v>
      </c>
      <c r="B7" s="4" t="s">
        <v>55</v>
      </c>
      <c r="C7" s="4" t="s">
        <v>55</v>
      </c>
      <c r="D7" s="4" t="s">
        <v>56</v>
      </c>
      <c r="E7" s="6">
        <v>-1.25</v>
      </c>
      <c r="G7" s="7" t="s">
        <v>231</v>
      </c>
    </row>
    <row r="8" spans="1:254">
      <c r="A8" s="5">
        <v>43199</v>
      </c>
      <c r="B8" s="4" t="s">
        <v>45</v>
      </c>
      <c r="C8" s="4" t="s">
        <v>46</v>
      </c>
      <c r="D8" s="4" t="s">
        <v>52</v>
      </c>
      <c r="E8" s="6">
        <v>-77.069999999999993</v>
      </c>
      <c r="G8" s="7" t="s">
        <v>78</v>
      </c>
    </row>
    <row r="9" spans="1:254">
      <c r="A9" s="5">
        <v>43200</v>
      </c>
      <c r="B9" s="4" t="s">
        <v>45</v>
      </c>
      <c r="C9" s="4" t="s">
        <v>46</v>
      </c>
      <c r="D9" s="4" t="s">
        <v>48</v>
      </c>
      <c r="E9" s="6">
        <v>-50.15</v>
      </c>
      <c r="G9" s="7" t="s">
        <v>130</v>
      </c>
    </row>
    <row r="10" spans="1:254">
      <c r="A10" s="5">
        <v>43200</v>
      </c>
      <c r="B10" s="4" t="s">
        <v>49</v>
      </c>
      <c r="C10" s="4" t="s">
        <v>50</v>
      </c>
      <c r="D10" s="4" t="s">
        <v>51</v>
      </c>
      <c r="E10" s="6">
        <v>-352.37</v>
      </c>
      <c r="G10" s="7" t="s">
        <v>132</v>
      </c>
    </row>
    <row r="11" spans="1:254">
      <c r="A11" s="5">
        <v>43203</v>
      </c>
      <c r="B11" s="4" t="s">
        <v>45</v>
      </c>
      <c r="C11" s="4" t="s">
        <v>46</v>
      </c>
      <c r="D11" s="4" t="s">
        <v>47</v>
      </c>
      <c r="E11" s="6">
        <v>-4.97</v>
      </c>
      <c r="F11" s="29">
        <v>-15.8</v>
      </c>
      <c r="G11" s="7" t="s">
        <v>131</v>
      </c>
    </row>
    <row r="12" spans="1:254">
      <c r="A12" s="5">
        <v>43207</v>
      </c>
      <c r="B12" s="4" t="s">
        <v>14</v>
      </c>
      <c r="C12" s="4" t="s">
        <v>15</v>
      </c>
      <c r="D12" s="4" t="s">
        <v>44</v>
      </c>
      <c r="E12" s="26">
        <v>2000</v>
      </c>
      <c r="F12" s="6">
        <f t="shared" ref="F12:F37" si="0">F11+E12</f>
        <v>1984.2</v>
      </c>
      <c r="G12" s="8" t="s">
        <v>147</v>
      </c>
    </row>
    <row r="13" spans="1:254">
      <c r="A13" s="9">
        <v>43214</v>
      </c>
      <c r="B13" s="8" t="s">
        <v>41</v>
      </c>
      <c r="C13" s="8" t="s">
        <v>42</v>
      </c>
      <c r="D13" s="8" t="s">
        <v>43</v>
      </c>
      <c r="E13" s="27">
        <v>-20</v>
      </c>
      <c r="F13" s="6">
        <f t="shared" si="0"/>
        <v>1964.2</v>
      </c>
      <c r="G13" s="8" t="s">
        <v>42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pans="1:254">
      <c r="A14" s="5">
        <v>43215</v>
      </c>
      <c r="B14" s="4" t="s">
        <v>8</v>
      </c>
      <c r="C14" s="4" t="s">
        <v>9</v>
      </c>
      <c r="D14" s="4" t="s">
        <v>40</v>
      </c>
      <c r="E14" s="26">
        <v>-20.66</v>
      </c>
      <c r="F14" s="6">
        <f t="shared" si="0"/>
        <v>1943.54</v>
      </c>
      <c r="G14" s="7" t="s">
        <v>9</v>
      </c>
    </row>
    <row r="15" spans="1:254">
      <c r="A15" s="5">
        <v>43220</v>
      </c>
      <c r="B15" s="4" t="s">
        <v>11</v>
      </c>
      <c r="C15" s="4" t="s">
        <v>12</v>
      </c>
      <c r="D15" s="4" t="s">
        <v>13</v>
      </c>
      <c r="E15" s="28">
        <v>-8</v>
      </c>
      <c r="F15" s="6">
        <f t="shared" si="0"/>
        <v>1935.54</v>
      </c>
      <c r="G15" s="7" t="s">
        <v>232</v>
      </c>
    </row>
    <row r="16" spans="1:254">
      <c r="A16" s="5">
        <v>43220</v>
      </c>
      <c r="B16" s="4" t="s">
        <v>14</v>
      </c>
      <c r="C16" s="4" t="s">
        <v>15</v>
      </c>
      <c r="D16" s="4" t="s">
        <v>16</v>
      </c>
      <c r="E16" s="26">
        <v>160</v>
      </c>
      <c r="F16" s="6">
        <f t="shared" si="0"/>
        <v>2095.54</v>
      </c>
      <c r="G16" s="7" t="s">
        <v>133</v>
      </c>
    </row>
    <row r="17" spans="1:7">
      <c r="A17" s="5">
        <v>43220</v>
      </c>
      <c r="B17" s="4" t="s">
        <v>17</v>
      </c>
      <c r="C17" s="4" t="s">
        <v>18</v>
      </c>
      <c r="D17" s="4" t="s">
        <v>19</v>
      </c>
      <c r="E17" s="28">
        <v>-94.07</v>
      </c>
      <c r="F17" s="6">
        <f t="shared" si="0"/>
        <v>2001.47</v>
      </c>
      <c r="G17" s="8" t="s">
        <v>194</v>
      </c>
    </row>
    <row r="18" spans="1:7">
      <c r="A18" s="5">
        <v>43220</v>
      </c>
      <c r="B18" s="4" t="s">
        <v>17</v>
      </c>
      <c r="C18" s="4" t="s">
        <v>18</v>
      </c>
      <c r="D18" s="4" t="s">
        <v>20</v>
      </c>
      <c r="E18" s="28">
        <v>-72.760000000000005</v>
      </c>
      <c r="F18" s="6">
        <f t="shared" si="0"/>
        <v>1928.71</v>
      </c>
      <c r="G18" s="7" t="s">
        <v>134</v>
      </c>
    </row>
    <row r="19" spans="1:7">
      <c r="A19" s="5">
        <v>43220</v>
      </c>
      <c r="B19" s="4" t="s">
        <v>17</v>
      </c>
      <c r="C19" s="4" t="s">
        <v>18</v>
      </c>
      <c r="D19" s="4" t="s">
        <v>21</v>
      </c>
      <c r="E19" s="28">
        <v>-51.67</v>
      </c>
      <c r="F19" s="6">
        <f t="shared" si="0"/>
        <v>1877.04</v>
      </c>
      <c r="G19" s="8" t="s">
        <v>194</v>
      </c>
    </row>
    <row r="20" spans="1:7">
      <c r="A20" s="5">
        <v>43220</v>
      </c>
      <c r="B20" s="4" t="s">
        <v>17</v>
      </c>
      <c r="C20" s="4" t="s">
        <v>18</v>
      </c>
      <c r="D20" s="4" t="s">
        <v>22</v>
      </c>
      <c r="E20" s="28">
        <v>-51.55</v>
      </c>
      <c r="F20" s="6">
        <f t="shared" si="0"/>
        <v>1825.49</v>
      </c>
      <c r="G20" s="8" t="s">
        <v>195</v>
      </c>
    </row>
    <row r="21" spans="1:7">
      <c r="A21" s="5">
        <v>43220</v>
      </c>
      <c r="B21" s="4" t="s">
        <v>17</v>
      </c>
      <c r="C21" s="4" t="s">
        <v>18</v>
      </c>
      <c r="D21" s="4" t="s">
        <v>23</v>
      </c>
      <c r="E21" s="28">
        <v>-40.270000000000003</v>
      </c>
      <c r="F21" s="6">
        <f t="shared" si="0"/>
        <v>1785.22</v>
      </c>
      <c r="G21" s="8" t="s">
        <v>194</v>
      </c>
    </row>
    <row r="22" spans="1:7">
      <c r="A22" s="5">
        <v>43220</v>
      </c>
      <c r="B22" s="4" t="s">
        <v>17</v>
      </c>
      <c r="C22" s="4" t="s">
        <v>18</v>
      </c>
      <c r="D22" s="4" t="s">
        <v>24</v>
      </c>
      <c r="E22" s="28">
        <v>-35.700000000000003</v>
      </c>
      <c r="F22" s="6">
        <f t="shared" si="0"/>
        <v>1749.52</v>
      </c>
      <c r="G22" s="7" t="s">
        <v>135</v>
      </c>
    </row>
    <row r="23" spans="1:7">
      <c r="A23" s="5">
        <v>43220</v>
      </c>
      <c r="B23" s="4" t="s">
        <v>17</v>
      </c>
      <c r="C23" s="4" t="s">
        <v>18</v>
      </c>
      <c r="D23" s="4" t="s">
        <v>25</v>
      </c>
      <c r="E23" s="28">
        <v>-32.64</v>
      </c>
      <c r="F23" s="6">
        <f t="shared" si="0"/>
        <v>1716.8799999999999</v>
      </c>
      <c r="G23" s="7" t="s">
        <v>136</v>
      </c>
    </row>
    <row r="24" spans="1:7">
      <c r="A24" s="5">
        <v>43220</v>
      </c>
      <c r="B24" s="4" t="s">
        <v>17</v>
      </c>
      <c r="C24" s="4" t="s">
        <v>18</v>
      </c>
      <c r="D24" s="4" t="s">
        <v>26</v>
      </c>
      <c r="E24" s="28">
        <v>-32.229999999999997</v>
      </c>
      <c r="F24" s="6">
        <f t="shared" si="0"/>
        <v>1684.6499999999999</v>
      </c>
      <c r="G24" s="8" t="s">
        <v>194</v>
      </c>
    </row>
    <row r="25" spans="1:7">
      <c r="A25" s="5">
        <v>43220</v>
      </c>
      <c r="B25" s="4" t="s">
        <v>17</v>
      </c>
      <c r="C25" s="4" t="s">
        <v>18</v>
      </c>
      <c r="D25" s="4" t="s">
        <v>27</v>
      </c>
      <c r="E25" s="28">
        <v>-31.16</v>
      </c>
      <c r="F25" s="6">
        <f t="shared" si="0"/>
        <v>1653.4899999999998</v>
      </c>
      <c r="G25" s="7" t="s">
        <v>137</v>
      </c>
    </row>
    <row r="26" spans="1:7">
      <c r="A26" s="5">
        <v>43220</v>
      </c>
      <c r="B26" s="4" t="s">
        <v>17</v>
      </c>
      <c r="C26" s="4" t="s">
        <v>18</v>
      </c>
      <c r="D26" s="4" t="s">
        <v>28</v>
      </c>
      <c r="E26" s="28">
        <v>-28.78</v>
      </c>
      <c r="F26" s="6">
        <f t="shared" si="0"/>
        <v>1624.7099999999998</v>
      </c>
      <c r="G26" s="8" t="s">
        <v>194</v>
      </c>
    </row>
    <row r="27" spans="1:7">
      <c r="A27" s="5">
        <v>43220</v>
      </c>
      <c r="B27" s="4" t="s">
        <v>17</v>
      </c>
      <c r="C27" s="4" t="s">
        <v>18</v>
      </c>
      <c r="D27" s="4" t="s">
        <v>29</v>
      </c>
      <c r="E27" s="28">
        <v>-28.15</v>
      </c>
      <c r="F27" s="6">
        <f t="shared" si="0"/>
        <v>1596.5599999999997</v>
      </c>
      <c r="G27" s="8" t="s">
        <v>194</v>
      </c>
    </row>
    <row r="28" spans="1:7">
      <c r="A28" s="5">
        <v>43220</v>
      </c>
      <c r="B28" s="4" t="s">
        <v>17</v>
      </c>
      <c r="C28" s="4" t="s">
        <v>18</v>
      </c>
      <c r="D28" s="4" t="s">
        <v>30</v>
      </c>
      <c r="E28" s="28">
        <v>-25.5</v>
      </c>
      <c r="F28" s="6">
        <f t="shared" si="0"/>
        <v>1571.0599999999997</v>
      </c>
      <c r="G28" s="7" t="s">
        <v>194</v>
      </c>
    </row>
    <row r="29" spans="1:7">
      <c r="A29" s="5">
        <v>43220</v>
      </c>
      <c r="B29" s="4" t="s">
        <v>17</v>
      </c>
      <c r="C29" s="4" t="s">
        <v>18</v>
      </c>
      <c r="D29" s="4" t="s">
        <v>31</v>
      </c>
      <c r="E29" s="28">
        <v>-18.100000000000001</v>
      </c>
      <c r="F29" s="6">
        <f t="shared" si="0"/>
        <v>1552.9599999999998</v>
      </c>
      <c r="G29" s="7" t="s">
        <v>138</v>
      </c>
    </row>
    <row r="30" spans="1:7">
      <c r="A30" s="5">
        <v>43220</v>
      </c>
      <c r="B30" s="4" t="s">
        <v>17</v>
      </c>
      <c r="C30" s="4" t="s">
        <v>18</v>
      </c>
      <c r="D30" s="4" t="s">
        <v>32</v>
      </c>
      <c r="E30" s="28">
        <v>-17.899999999999999</v>
      </c>
      <c r="F30" s="6">
        <f t="shared" si="0"/>
        <v>1535.0599999999997</v>
      </c>
      <c r="G30" s="7" t="s">
        <v>138</v>
      </c>
    </row>
    <row r="31" spans="1:7">
      <c r="A31" s="5">
        <v>43220</v>
      </c>
      <c r="B31" s="4" t="s">
        <v>17</v>
      </c>
      <c r="C31" s="4" t="s">
        <v>18</v>
      </c>
      <c r="D31" s="4" t="s">
        <v>33</v>
      </c>
      <c r="E31" s="28">
        <v>-17.75</v>
      </c>
      <c r="F31" s="6">
        <f t="shared" si="0"/>
        <v>1517.3099999999997</v>
      </c>
      <c r="G31" s="7" t="s">
        <v>137</v>
      </c>
    </row>
    <row r="32" spans="1:7">
      <c r="A32" s="5">
        <v>43220</v>
      </c>
      <c r="B32" s="4" t="s">
        <v>17</v>
      </c>
      <c r="C32" s="4" t="s">
        <v>18</v>
      </c>
      <c r="D32" s="4" t="s">
        <v>34</v>
      </c>
      <c r="E32" s="28">
        <v>-16</v>
      </c>
      <c r="F32" s="6">
        <f t="shared" si="0"/>
        <v>1501.3099999999997</v>
      </c>
      <c r="G32" s="7" t="s">
        <v>139</v>
      </c>
    </row>
    <row r="33" spans="1:254">
      <c r="A33" s="5">
        <v>43220</v>
      </c>
      <c r="B33" s="4" t="s">
        <v>17</v>
      </c>
      <c r="C33" s="4" t="s">
        <v>18</v>
      </c>
      <c r="D33" s="4" t="s">
        <v>35</v>
      </c>
      <c r="E33" s="28">
        <v>-15.6</v>
      </c>
      <c r="F33" s="6">
        <f t="shared" si="0"/>
        <v>1485.7099999999998</v>
      </c>
      <c r="G33" s="8" t="s">
        <v>151</v>
      </c>
    </row>
    <row r="34" spans="1:254">
      <c r="A34" s="5">
        <v>43220</v>
      </c>
      <c r="B34" s="4" t="s">
        <v>17</v>
      </c>
      <c r="C34" s="4" t="s">
        <v>18</v>
      </c>
      <c r="D34" s="4" t="s">
        <v>36</v>
      </c>
      <c r="E34" s="28">
        <v>-13.15</v>
      </c>
      <c r="F34" s="6">
        <f t="shared" si="0"/>
        <v>1472.5599999999997</v>
      </c>
      <c r="G34" s="7" t="s">
        <v>140</v>
      </c>
    </row>
    <row r="35" spans="1:254">
      <c r="A35" s="5">
        <v>43220</v>
      </c>
      <c r="B35" s="4" t="s">
        <v>17</v>
      </c>
      <c r="C35" s="4" t="s">
        <v>18</v>
      </c>
      <c r="D35" s="4" t="s">
        <v>37</v>
      </c>
      <c r="E35" s="28">
        <v>-7.99</v>
      </c>
      <c r="F35" s="6">
        <f t="shared" si="0"/>
        <v>1464.5699999999997</v>
      </c>
      <c r="G35" s="7" t="s">
        <v>141</v>
      </c>
    </row>
    <row r="36" spans="1:254">
      <c r="A36" s="5">
        <v>43220</v>
      </c>
      <c r="B36" s="4" t="s">
        <v>17</v>
      </c>
      <c r="C36" s="4" t="s">
        <v>18</v>
      </c>
      <c r="D36" s="4" t="s">
        <v>38</v>
      </c>
      <c r="E36" s="28">
        <v>-5.4</v>
      </c>
      <c r="F36" s="6">
        <f t="shared" si="0"/>
        <v>1459.1699999999996</v>
      </c>
      <c r="G36" s="7" t="s">
        <v>142</v>
      </c>
    </row>
    <row r="37" spans="1:254">
      <c r="A37" s="5">
        <v>43220</v>
      </c>
      <c r="B37" s="4" t="s">
        <v>17</v>
      </c>
      <c r="C37" s="4" t="s">
        <v>18</v>
      </c>
      <c r="D37" s="4" t="s">
        <v>39</v>
      </c>
      <c r="E37" s="28">
        <v>-0.8</v>
      </c>
      <c r="F37" s="28">
        <f t="shared" si="0"/>
        <v>1458.3699999999997</v>
      </c>
      <c r="G37" s="10" t="s">
        <v>142</v>
      </c>
    </row>
    <row r="38" spans="1:254">
      <c r="A38" s="11">
        <v>43222</v>
      </c>
      <c r="B38" s="12" t="s">
        <v>8</v>
      </c>
      <c r="C38" s="13" t="s">
        <v>9</v>
      </c>
      <c r="D38" s="13" t="s">
        <v>10</v>
      </c>
      <c r="E38" s="30">
        <v>-30</v>
      </c>
      <c r="F38" s="33">
        <f t="shared" ref="F38:F101" si="1">F37+E38</f>
        <v>1428.3699999999997</v>
      </c>
      <c r="G38" s="7" t="s">
        <v>9</v>
      </c>
    </row>
    <row r="39" spans="1:254">
      <c r="A39" s="9">
        <v>43223</v>
      </c>
      <c r="B39" s="15" t="s">
        <v>11</v>
      </c>
      <c r="C39" s="15" t="s">
        <v>12</v>
      </c>
      <c r="D39" s="15" t="s">
        <v>53</v>
      </c>
      <c r="E39" s="31">
        <v>-11.47</v>
      </c>
      <c r="F39" s="33">
        <f t="shared" si="1"/>
        <v>1416.8999999999996</v>
      </c>
      <c r="G39" s="8" t="s">
        <v>230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</row>
    <row r="40" spans="1:254">
      <c r="A40" s="14">
        <v>43223</v>
      </c>
      <c r="B40" s="15" t="s">
        <v>55</v>
      </c>
      <c r="C40" s="15" t="s">
        <v>55</v>
      </c>
      <c r="D40" s="15" t="s">
        <v>56</v>
      </c>
      <c r="E40" s="31">
        <v>-1.25</v>
      </c>
      <c r="F40" s="33">
        <f t="shared" si="1"/>
        <v>1415.6499999999996</v>
      </c>
      <c r="G40" s="8" t="s">
        <v>231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</row>
    <row r="41" spans="1:254">
      <c r="A41" s="14">
        <v>43227</v>
      </c>
      <c r="B41" s="15" t="s">
        <v>45</v>
      </c>
      <c r="C41" s="15" t="s">
        <v>46</v>
      </c>
      <c r="D41" s="15" t="s">
        <v>72</v>
      </c>
      <c r="E41" s="31">
        <v>-4.97</v>
      </c>
      <c r="F41" s="33">
        <f t="shared" si="1"/>
        <v>1410.6799999999996</v>
      </c>
      <c r="G41" s="8" t="s">
        <v>131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</row>
    <row r="42" spans="1:254">
      <c r="A42" s="14">
        <v>43227</v>
      </c>
      <c r="B42" s="15" t="s">
        <v>73</v>
      </c>
      <c r="C42" s="15" t="s">
        <v>74</v>
      </c>
      <c r="D42" s="15" t="s">
        <v>351</v>
      </c>
      <c r="E42" s="31">
        <v>191.51</v>
      </c>
      <c r="F42" s="33">
        <f t="shared" si="1"/>
        <v>1602.1899999999996</v>
      </c>
      <c r="G42" s="8" t="s">
        <v>197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</row>
    <row r="43" spans="1:254">
      <c r="A43" s="14">
        <v>43227</v>
      </c>
      <c r="B43" s="15" t="s">
        <v>73</v>
      </c>
      <c r="C43" s="15" t="s">
        <v>74</v>
      </c>
      <c r="D43" s="15" t="s">
        <v>352</v>
      </c>
      <c r="E43" s="31">
        <v>692.56</v>
      </c>
      <c r="F43" s="33">
        <f t="shared" si="1"/>
        <v>2294.7499999999995</v>
      </c>
      <c r="G43" s="8" t="s">
        <v>197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</row>
    <row r="44" spans="1:254">
      <c r="A44" s="14">
        <v>43227</v>
      </c>
      <c r="B44" s="15" t="s">
        <v>73</v>
      </c>
      <c r="C44" s="15" t="s">
        <v>74</v>
      </c>
      <c r="D44" s="15" t="s">
        <v>242</v>
      </c>
      <c r="E44" s="31">
        <v>45</v>
      </c>
      <c r="F44" s="33">
        <f t="shared" si="1"/>
        <v>2339.7499999999995</v>
      </c>
      <c r="G44" s="8" t="s">
        <v>243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</row>
    <row r="45" spans="1:254">
      <c r="A45" s="14">
        <v>43229</v>
      </c>
      <c r="B45" s="15" t="s">
        <v>45</v>
      </c>
      <c r="C45" s="15" t="s">
        <v>46</v>
      </c>
      <c r="D45" s="15" t="s">
        <v>70</v>
      </c>
      <c r="E45" s="31">
        <v>-15.4</v>
      </c>
      <c r="F45" s="33">
        <f t="shared" si="1"/>
        <v>2324.3499999999995</v>
      </c>
      <c r="G45" s="8" t="s">
        <v>143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</row>
    <row r="46" spans="1:254">
      <c r="A46" s="14">
        <v>43229</v>
      </c>
      <c r="B46" s="15" t="s">
        <v>41</v>
      </c>
      <c r="C46" s="15" t="s">
        <v>42</v>
      </c>
      <c r="D46" s="15" t="s">
        <v>71</v>
      </c>
      <c r="E46" s="31">
        <v>-20</v>
      </c>
      <c r="F46" s="33">
        <f t="shared" si="1"/>
        <v>2304.3499999999995</v>
      </c>
      <c r="G46" s="8" t="s">
        <v>42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</row>
    <row r="47" spans="1:254">
      <c r="A47" s="11">
        <v>43231</v>
      </c>
      <c r="B47" s="12" t="s">
        <v>62</v>
      </c>
      <c r="C47" s="13" t="s">
        <v>63</v>
      </c>
      <c r="D47" s="13" t="s">
        <v>64</v>
      </c>
      <c r="E47" s="30">
        <v>-125.11</v>
      </c>
      <c r="F47" s="33">
        <f t="shared" si="1"/>
        <v>2179.2399999999993</v>
      </c>
      <c r="G47" s="8" t="s">
        <v>64</v>
      </c>
    </row>
    <row r="48" spans="1:254">
      <c r="A48" s="14">
        <v>43231</v>
      </c>
      <c r="B48" s="15" t="s">
        <v>45</v>
      </c>
      <c r="C48" s="15" t="s">
        <v>46</v>
      </c>
      <c r="D48" s="15" t="s">
        <v>67</v>
      </c>
      <c r="E48" s="31">
        <v>-83.5</v>
      </c>
      <c r="F48" s="33">
        <f t="shared" si="1"/>
        <v>2095.7399999999993</v>
      </c>
      <c r="G48" s="8" t="s">
        <v>78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</row>
    <row r="49" spans="1:254">
      <c r="A49" s="14">
        <v>43231</v>
      </c>
      <c r="B49" s="15" t="s">
        <v>45</v>
      </c>
      <c r="C49" s="15" t="s">
        <v>46</v>
      </c>
      <c r="D49" s="15" t="s">
        <v>68</v>
      </c>
      <c r="E49" s="31">
        <v>-50.15</v>
      </c>
      <c r="F49" s="33">
        <f t="shared" si="1"/>
        <v>2045.5899999999992</v>
      </c>
      <c r="G49" s="8" t="s">
        <v>130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</row>
    <row r="50" spans="1:254">
      <c r="A50" s="14">
        <v>43231</v>
      </c>
      <c r="B50" s="15" t="s">
        <v>49</v>
      </c>
      <c r="C50" s="15" t="s">
        <v>50</v>
      </c>
      <c r="D50" s="15" t="s">
        <v>69</v>
      </c>
      <c r="E50" s="31">
        <v>-352.37</v>
      </c>
      <c r="F50" s="29">
        <f t="shared" si="1"/>
        <v>1693.2199999999993</v>
      </c>
      <c r="G50" s="8" t="s">
        <v>132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</row>
    <row r="51" spans="1:254">
      <c r="A51" s="14">
        <v>43236</v>
      </c>
      <c r="B51" s="15" t="s">
        <v>8</v>
      </c>
      <c r="C51" s="15" t="s">
        <v>9</v>
      </c>
      <c r="D51" s="15" t="s">
        <v>210</v>
      </c>
      <c r="E51" s="32">
        <v>-50</v>
      </c>
      <c r="F51" s="33">
        <f t="shared" si="1"/>
        <v>1643.2199999999993</v>
      </c>
      <c r="G51" s="8" t="s">
        <v>9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</row>
    <row r="52" spans="1:254">
      <c r="A52" s="14">
        <v>43237</v>
      </c>
      <c r="B52" s="15" t="s">
        <v>14</v>
      </c>
      <c r="C52" s="15" t="s">
        <v>15</v>
      </c>
      <c r="D52" s="15" t="s">
        <v>207</v>
      </c>
      <c r="E52" s="32">
        <v>14</v>
      </c>
      <c r="F52" s="33">
        <f t="shared" si="1"/>
        <v>1657.2199999999993</v>
      </c>
      <c r="G52" s="8" t="s">
        <v>146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</row>
    <row r="53" spans="1:254">
      <c r="A53" s="14">
        <v>43237</v>
      </c>
      <c r="B53" s="15" t="s">
        <v>8</v>
      </c>
      <c r="C53" s="15" t="s">
        <v>9</v>
      </c>
      <c r="D53" s="15" t="s">
        <v>240</v>
      </c>
      <c r="E53" s="32">
        <v>-130.13</v>
      </c>
      <c r="F53" s="33">
        <f t="shared" si="1"/>
        <v>1527.0899999999992</v>
      </c>
      <c r="G53" s="8" t="s">
        <v>236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</row>
    <row r="54" spans="1:254">
      <c r="A54" s="14">
        <v>43237</v>
      </c>
      <c r="B54" s="15" t="s">
        <v>8</v>
      </c>
      <c r="C54" s="15" t="s">
        <v>9</v>
      </c>
      <c r="D54" s="15" t="s">
        <v>241</v>
      </c>
      <c r="E54" s="32">
        <v>-65.34</v>
      </c>
      <c r="F54" s="33">
        <f t="shared" si="1"/>
        <v>1461.7499999999993</v>
      </c>
      <c r="G54" s="8" t="s">
        <v>236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</row>
    <row r="55" spans="1:254">
      <c r="A55" s="14">
        <v>43237</v>
      </c>
      <c r="B55" s="15" t="s">
        <v>8</v>
      </c>
      <c r="C55" s="15" t="s">
        <v>9</v>
      </c>
      <c r="D55" s="15" t="s">
        <v>239</v>
      </c>
      <c r="E55" s="32">
        <v>-77.900000000000006</v>
      </c>
      <c r="F55" s="33">
        <f t="shared" si="1"/>
        <v>1383.8499999999992</v>
      </c>
      <c r="G55" s="8" t="s">
        <v>238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</row>
    <row r="56" spans="1:254">
      <c r="A56" s="14">
        <v>43237</v>
      </c>
      <c r="B56" s="15" t="s">
        <v>8</v>
      </c>
      <c r="C56" s="15" t="s">
        <v>9</v>
      </c>
      <c r="D56" s="15" t="s">
        <v>209</v>
      </c>
      <c r="E56" s="32">
        <v>-909</v>
      </c>
      <c r="F56" s="33">
        <f t="shared" si="1"/>
        <v>474.84999999999923</v>
      </c>
      <c r="G56" s="8" t="s">
        <v>213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</row>
    <row r="57" spans="1:254">
      <c r="A57" s="14">
        <v>43243</v>
      </c>
      <c r="B57" s="15" t="s">
        <v>8</v>
      </c>
      <c r="C57" s="15" t="s">
        <v>9</v>
      </c>
      <c r="D57" s="15" t="s">
        <v>211</v>
      </c>
      <c r="E57" s="32">
        <v>-65</v>
      </c>
      <c r="F57" s="33">
        <f t="shared" si="1"/>
        <v>409.84999999999923</v>
      </c>
      <c r="G57" s="8" t="s">
        <v>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</row>
    <row r="58" spans="1:254" s="18" customFormat="1" ht="16.05" customHeight="1">
      <c r="A58" s="17">
        <v>43248</v>
      </c>
      <c r="B58" s="15" t="s">
        <v>14</v>
      </c>
      <c r="C58" s="15" t="s">
        <v>15</v>
      </c>
      <c r="D58" s="15" t="s">
        <v>208</v>
      </c>
      <c r="E58" s="32">
        <v>1000</v>
      </c>
      <c r="F58" s="33">
        <f t="shared" si="1"/>
        <v>1409.8499999999992</v>
      </c>
      <c r="G58" s="8" t="s">
        <v>147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</row>
    <row r="59" spans="1:254" s="18" customFormat="1" ht="16.05" customHeight="1">
      <c r="A59" s="17">
        <v>43248</v>
      </c>
      <c r="B59" s="15" t="s">
        <v>14</v>
      </c>
      <c r="C59" s="15" t="s">
        <v>15</v>
      </c>
      <c r="D59" s="15" t="s">
        <v>16</v>
      </c>
      <c r="E59" s="32">
        <v>160</v>
      </c>
      <c r="F59" s="33">
        <f t="shared" si="1"/>
        <v>1569.8499999999992</v>
      </c>
      <c r="G59" s="8" t="s">
        <v>133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</row>
    <row r="60" spans="1:254" s="18" customFormat="1" ht="16.05" customHeight="1">
      <c r="A60" s="17">
        <v>43249</v>
      </c>
      <c r="B60" s="15" t="s">
        <v>8</v>
      </c>
      <c r="C60" s="15" t="s">
        <v>9</v>
      </c>
      <c r="D60" s="15" t="s">
        <v>212</v>
      </c>
      <c r="E60" s="32">
        <v>-43.73</v>
      </c>
      <c r="F60" s="33">
        <f t="shared" si="1"/>
        <v>1526.1199999999992</v>
      </c>
      <c r="G60" s="8" t="s">
        <v>9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</row>
    <row r="61" spans="1:254" s="18" customFormat="1" ht="16.05" customHeight="1">
      <c r="A61" s="19">
        <v>43251</v>
      </c>
      <c r="B61" s="4" t="s">
        <v>17</v>
      </c>
      <c r="C61" s="4" t="s">
        <v>18</v>
      </c>
      <c r="D61" s="13" t="s">
        <v>214</v>
      </c>
      <c r="E61" s="34">
        <v>-63.23</v>
      </c>
      <c r="F61" s="33">
        <f t="shared" si="1"/>
        <v>1462.8899999999992</v>
      </c>
      <c r="G61" s="7" t="s">
        <v>194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 s="18" customFormat="1" ht="16.05" customHeight="1">
      <c r="A62" s="19">
        <v>43251</v>
      </c>
      <c r="B62" s="4" t="s">
        <v>17</v>
      </c>
      <c r="C62" s="4" t="s">
        <v>18</v>
      </c>
      <c r="D62" s="13" t="s">
        <v>215</v>
      </c>
      <c r="E62" s="34">
        <v>-8.5</v>
      </c>
      <c r="F62" s="33">
        <f t="shared" si="1"/>
        <v>1454.3899999999992</v>
      </c>
      <c r="G62" s="7" t="s">
        <v>142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1:254" s="18" customFormat="1" ht="16.05" customHeight="1">
      <c r="A63" s="19">
        <v>43251</v>
      </c>
      <c r="B63" s="4" t="s">
        <v>17</v>
      </c>
      <c r="C63" s="4" t="s">
        <v>18</v>
      </c>
      <c r="D63" s="13" t="s">
        <v>216</v>
      </c>
      <c r="E63" s="34">
        <v>-40.200000000000003</v>
      </c>
      <c r="F63" s="33">
        <f t="shared" si="1"/>
        <v>1414.1899999999991</v>
      </c>
      <c r="G63" s="7" t="s">
        <v>151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1:254" s="18" customFormat="1" ht="16.05" customHeight="1">
      <c r="A64" s="19">
        <v>43251</v>
      </c>
      <c r="B64" s="4" t="s">
        <v>17</v>
      </c>
      <c r="C64" s="4" t="s">
        <v>18</v>
      </c>
      <c r="D64" s="13" t="s">
        <v>217</v>
      </c>
      <c r="E64" s="34">
        <v>-73.95</v>
      </c>
      <c r="F64" s="33">
        <f t="shared" si="1"/>
        <v>1340.2399999999991</v>
      </c>
      <c r="G64" s="7" t="s">
        <v>196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 s="18" customFormat="1" ht="16.05" customHeight="1">
      <c r="A65" s="19">
        <v>43251</v>
      </c>
      <c r="B65" s="4" t="s">
        <v>17</v>
      </c>
      <c r="C65" s="4" t="s">
        <v>18</v>
      </c>
      <c r="D65" s="13" t="s">
        <v>218</v>
      </c>
      <c r="E65" s="34">
        <v>-8.5</v>
      </c>
      <c r="F65" s="33">
        <f t="shared" si="1"/>
        <v>1331.7399999999991</v>
      </c>
      <c r="G65" s="7" t="s">
        <v>142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</row>
    <row r="66" spans="1:254" s="18" customFormat="1" ht="16.05" customHeight="1">
      <c r="A66" s="19">
        <v>43251</v>
      </c>
      <c r="B66" s="4" t="s">
        <v>17</v>
      </c>
      <c r="C66" s="4" t="s">
        <v>18</v>
      </c>
      <c r="D66" s="13" t="s">
        <v>219</v>
      </c>
      <c r="E66" s="34">
        <v>-61.55</v>
      </c>
      <c r="F66" s="33">
        <f t="shared" si="1"/>
        <v>1270.1899999999991</v>
      </c>
      <c r="G66" s="8" t="s">
        <v>194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s="18" customFormat="1" ht="16.05" customHeight="1">
      <c r="A67" s="19">
        <v>43251</v>
      </c>
      <c r="B67" s="4" t="s">
        <v>17</v>
      </c>
      <c r="C67" s="4" t="s">
        <v>18</v>
      </c>
      <c r="D67" s="13" t="s">
        <v>220</v>
      </c>
      <c r="E67" s="34">
        <v>-0.4</v>
      </c>
      <c r="F67" s="33">
        <f t="shared" si="1"/>
        <v>1269.7899999999991</v>
      </c>
      <c r="G67" s="7" t="s">
        <v>142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s="18" customFormat="1" ht="16.05" customHeight="1">
      <c r="A68" s="19">
        <v>43251</v>
      </c>
      <c r="B68" s="4" t="s">
        <v>17</v>
      </c>
      <c r="C68" s="4" t="s">
        <v>18</v>
      </c>
      <c r="D68" s="13" t="s">
        <v>221</v>
      </c>
      <c r="E68" s="34">
        <v>-20.8</v>
      </c>
      <c r="F68" s="33">
        <f t="shared" si="1"/>
        <v>1248.9899999999991</v>
      </c>
      <c r="G68" s="7" t="s">
        <v>135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 s="18" customFormat="1" ht="16.05" customHeight="1">
      <c r="A69" s="19">
        <v>43251</v>
      </c>
      <c r="B69" s="4" t="s">
        <v>17</v>
      </c>
      <c r="C69" s="4" t="s">
        <v>18</v>
      </c>
      <c r="D69" s="13" t="s">
        <v>228</v>
      </c>
      <c r="E69" s="34">
        <v>-36.11</v>
      </c>
      <c r="F69" s="33">
        <f t="shared" si="1"/>
        <v>1212.8799999999992</v>
      </c>
      <c r="G69" s="7" t="s">
        <v>138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pans="1:254" s="18" customFormat="1" ht="16.05" customHeight="1">
      <c r="A70" s="19">
        <v>43251</v>
      </c>
      <c r="B70" s="4" t="s">
        <v>17</v>
      </c>
      <c r="C70" s="4" t="s">
        <v>18</v>
      </c>
      <c r="D70" s="13" t="s">
        <v>222</v>
      </c>
      <c r="E70" s="34">
        <v>-38.770000000000003</v>
      </c>
      <c r="F70" s="33">
        <f t="shared" si="1"/>
        <v>1174.1099999999992</v>
      </c>
      <c r="G70" s="7" t="s">
        <v>151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s="18" customFormat="1" ht="16.05" customHeight="1">
      <c r="A71" s="19">
        <v>43251</v>
      </c>
      <c r="B71" s="4" t="s">
        <v>17</v>
      </c>
      <c r="C71" s="4" t="s">
        <v>18</v>
      </c>
      <c r="D71" s="13" t="s">
        <v>223</v>
      </c>
      <c r="E71" s="34">
        <v>-21.42</v>
      </c>
      <c r="F71" s="33">
        <f t="shared" si="1"/>
        <v>1152.6899999999991</v>
      </c>
      <c r="G71" s="8" t="s">
        <v>194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s="18" customFormat="1" ht="16.05" customHeight="1">
      <c r="A72" s="11">
        <v>43251</v>
      </c>
      <c r="B72" s="4" t="s">
        <v>17</v>
      </c>
      <c r="C72" s="4" t="s">
        <v>18</v>
      </c>
      <c r="D72" s="13" t="s">
        <v>224</v>
      </c>
      <c r="E72" s="34">
        <v>-18.11</v>
      </c>
      <c r="F72" s="33">
        <f t="shared" si="1"/>
        <v>1134.5799999999992</v>
      </c>
      <c r="G72" s="8" t="s">
        <v>194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s="18" customFormat="1" ht="16.05" customHeight="1">
      <c r="A73" s="11">
        <v>43251</v>
      </c>
      <c r="B73" s="4" t="s">
        <v>17</v>
      </c>
      <c r="C73" s="4" t="s">
        <v>18</v>
      </c>
      <c r="D73" s="13" t="s">
        <v>225</v>
      </c>
      <c r="E73" s="34">
        <v>-86.79</v>
      </c>
      <c r="F73" s="33">
        <f t="shared" si="1"/>
        <v>1047.7899999999993</v>
      </c>
      <c r="G73" s="8" t="s">
        <v>194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 s="18" customFormat="1" ht="16.05" customHeight="1">
      <c r="A74" s="11">
        <v>43251</v>
      </c>
      <c r="B74" s="4" t="s">
        <v>17</v>
      </c>
      <c r="C74" s="4" t="s">
        <v>18</v>
      </c>
      <c r="D74" s="13" t="s">
        <v>226</v>
      </c>
      <c r="E74" s="34">
        <v>-35</v>
      </c>
      <c r="F74" s="33">
        <f t="shared" si="1"/>
        <v>1012.7899999999993</v>
      </c>
      <c r="G74" s="7" t="s">
        <v>138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pans="1:254" s="18" customFormat="1" ht="16.05" customHeight="1">
      <c r="A75" s="11">
        <v>43251</v>
      </c>
      <c r="B75" s="4" t="s">
        <v>17</v>
      </c>
      <c r="C75" s="4" t="s">
        <v>18</v>
      </c>
      <c r="D75" s="4" t="s">
        <v>227</v>
      </c>
      <c r="E75" s="34">
        <v>-7.99</v>
      </c>
      <c r="F75" s="28">
        <f t="shared" si="1"/>
        <v>1004.7999999999993</v>
      </c>
      <c r="G75" s="7" t="s">
        <v>141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pans="1:254" s="18" customFormat="1" ht="16.05" customHeight="1">
      <c r="A76" s="14">
        <v>43255</v>
      </c>
      <c r="B76" s="15" t="s">
        <v>11</v>
      </c>
      <c r="C76" s="15" t="s">
        <v>12</v>
      </c>
      <c r="D76" s="15" t="s">
        <v>53</v>
      </c>
      <c r="E76" s="31">
        <v>-11.47</v>
      </c>
      <c r="F76" s="33">
        <f t="shared" si="1"/>
        <v>993.32999999999925</v>
      </c>
      <c r="G76" s="8" t="s">
        <v>230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</row>
    <row r="77" spans="1:254" s="18" customFormat="1" ht="16.05" customHeight="1">
      <c r="A77" s="14">
        <v>43255</v>
      </c>
      <c r="B77" s="15" t="s">
        <v>55</v>
      </c>
      <c r="C77" s="15" t="s">
        <v>55</v>
      </c>
      <c r="D77" s="15" t="s">
        <v>56</v>
      </c>
      <c r="E77" s="31">
        <v>-1.25</v>
      </c>
      <c r="F77" s="33">
        <f t="shared" si="1"/>
        <v>992.07999999999925</v>
      </c>
      <c r="G77" s="8" t="s">
        <v>231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</row>
    <row r="78" spans="1:254" s="18" customFormat="1" ht="16.05" customHeight="1">
      <c r="A78" s="14">
        <v>43255</v>
      </c>
      <c r="B78" s="15" t="s">
        <v>73</v>
      </c>
      <c r="C78" s="15" t="s">
        <v>74</v>
      </c>
      <c r="D78" s="15" t="s">
        <v>353</v>
      </c>
      <c r="E78" s="31">
        <v>651.92999999999995</v>
      </c>
      <c r="F78" s="33">
        <f t="shared" si="1"/>
        <v>1644.0099999999993</v>
      </c>
      <c r="G78" s="8" t="s">
        <v>197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</row>
    <row r="79" spans="1:254" s="18" customFormat="1" ht="16.05" customHeight="1">
      <c r="A79" s="11">
        <v>43256</v>
      </c>
      <c r="B79" s="4" t="s">
        <v>45</v>
      </c>
      <c r="C79" s="4" t="s">
        <v>46</v>
      </c>
      <c r="D79" s="4" t="s">
        <v>199</v>
      </c>
      <c r="E79" s="29">
        <v>-4.97</v>
      </c>
      <c r="F79" s="33">
        <f t="shared" si="1"/>
        <v>1639.0399999999993</v>
      </c>
      <c r="G79" s="7" t="s">
        <v>131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</row>
    <row r="80" spans="1:254" s="18" customFormat="1" ht="16.05" customHeight="1">
      <c r="A80" s="14">
        <v>43257</v>
      </c>
      <c r="B80" s="15" t="s">
        <v>41</v>
      </c>
      <c r="C80" s="15" t="s">
        <v>42</v>
      </c>
      <c r="D80" s="15" t="s">
        <v>202</v>
      </c>
      <c r="E80" s="31">
        <v>-30</v>
      </c>
      <c r="F80" s="33">
        <f t="shared" si="1"/>
        <v>1609.0399999999993</v>
      </c>
      <c r="G80" s="8" t="s">
        <v>42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</row>
    <row r="81" spans="1:254" s="18" customFormat="1" ht="16.05" customHeight="1">
      <c r="A81" s="14">
        <v>43257</v>
      </c>
      <c r="B81" s="15" t="s">
        <v>41</v>
      </c>
      <c r="C81" s="15" t="s">
        <v>42</v>
      </c>
      <c r="D81" s="15" t="s">
        <v>203</v>
      </c>
      <c r="E81" s="31">
        <v>-30</v>
      </c>
      <c r="F81" s="33">
        <f t="shared" si="1"/>
        <v>1579.0399999999993</v>
      </c>
      <c r="G81" s="8" t="s">
        <v>42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</row>
    <row r="82" spans="1:254" s="18" customFormat="1" ht="16.05" customHeight="1">
      <c r="A82" s="5">
        <v>43262</v>
      </c>
      <c r="B82" s="4" t="s">
        <v>45</v>
      </c>
      <c r="C82" s="4" t="s">
        <v>46</v>
      </c>
      <c r="D82" s="4" t="s">
        <v>206</v>
      </c>
      <c r="E82" s="29">
        <v>-77.78</v>
      </c>
      <c r="F82" s="33">
        <f t="shared" si="1"/>
        <v>1501.2599999999993</v>
      </c>
      <c r="G82" s="7" t="s">
        <v>78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pans="1:254" s="18" customFormat="1" ht="16.05" customHeight="1">
      <c r="A83" s="5">
        <v>43262</v>
      </c>
      <c r="B83" s="4" t="s">
        <v>45</v>
      </c>
      <c r="C83" s="4" t="s">
        <v>46</v>
      </c>
      <c r="D83" s="4" t="s">
        <v>201</v>
      </c>
      <c r="E83" s="29">
        <v>-50.15</v>
      </c>
      <c r="F83" s="33">
        <f t="shared" si="1"/>
        <v>1451.1099999999992</v>
      </c>
      <c r="G83" s="7" t="s">
        <v>130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254" s="18" customFormat="1" ht="16.05" customHeight="1">
      <c r="A84" s="5">
        <v>43262</v>
      </c>
      <c r="B84" s="4" t="s">
        <v>49</v>
      </c>
      <c r="C84" s="4" t="s">
        <v>50</v>
      </c>
      <c r="D84" s="15" t="s">
        <v>200</v>
      </c>
      <c r="E84" s="29">
        <v>-352.37</v>
      </c>
      <c r="F84" s="33">
        <f t="shared" si="1"/>
        <v>1098.7399999999993</v>
      </c>
      <c r="G84" s="7" t="s">
        <v>132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254" s="18" customFormat="1" ht="16.05" customHeight="1">
      <c r="A85" s="14">
        <v>43262</v>
      </c>
      <c r="B85" s="15" t="s">
        <v>41</v>
      </c>
      <c r="C85" s="15" t="s">
        <v>42</v>
      </c>
      <c r="D85" s="15" t="s">
        <v>204</v>
      </c>
      <c r="E85" s="31">
        <v>-20</v>
      </c>
      <c r="F85" s="33">
        <f t="shared" si="1"/>
        <v>1078.7399999999993</v>
      </c>
      <c r="G85" s="8" t="s">
        <v>42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s="18" customFormat="1" ht="16.05" customHeight="1">
      <c r="A86" s="14">
        <v>43263</v>
      </c>
      <c r="B86" s="15" t="s">
        <v>14</v>
      </c>
      <c r="C86" s="15" t="s">
        <v>15</v>
      </c>
      <c r="D86" s="15" t="s">
        <v>198</v>
      </c>
      <c r="E86" s="31">
        <v>200</v>
      </c>
      <c r="F86" s="33">
        <f t="shared" si="1"/>
        <v>1278.7399999999993</v>
      </c>
      <c r="G86" s="8" t="s">
        <v>145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s="18" customFormat="1" ht="16.05" customHeight="1">
      <c r="A87" s="14">
        <v>43264</v>
      </c>
      <c r="B87" s="15" t="s">
        <v>41</v>
      </c>
      <c r="C87" s="15" t="s">
        <v>42</v>
      </c>
      <c r="D87" s="15" t="s">
        <v>205</v>
      </c>
      <c r="E87" s="31">
        <v>-40</v>
      </c>
      <c r="F87" s="33">
        <f t="shared" si="1"/>
        <v>1238.7399999999993</v>
      </c>
      <c r="G87" s="8" t="s">
        <v>42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s="18" customFormat="1" ht="16.05" customHeight="1">
      <c r="A88" s="14">
        <v>43266</v>
      </c>
      <c r="B88" s="15" t="s">
        <v>45</v>
      </c>
      <c r="C88" s="15" t="s">
        <v>15</v>
      </c>
      <c r="D88" s="15" t="s">
        <v>171</v>
      </c>
      <c r="E88" s="31">
        <v>96.33</v>
      </c>
      <c r="F88" s="29">
        <f t="shared" si="1"/>
        <v>1335.0699999999993</v>
      </c>
      <c r="G88" s="8" t="s">
        <v>130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s="18" customFormat="1" ht="16.05" customHeight="1">
      <c r="A89" s="14">
        <v>43269</v>
      </c>
      <c r="B89" s="15" t="s">
        <v>45</v>
      </c>
      <c r="C89" s="15" t="s">
        <v>15</v>
      </c>
      <c r="D89" s="15" t="s">
        <v>171</v>
      </c>
      <c r="E89" s="32">
        <v>26.76</v>
      </c>
      <c r="F89" s="33">
        <f t="shared" si="1"/>
        <v>1361.8299999999992</v>
      </c>
      <c r="G89" s="8" t="s">
        <v>130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s="18" customFormat="1" ht="16.05" customHeight="1">
      <c r="A90" s="14">
        <v>43277</v>
      </c>
      <c r="B90" s="15" t="s">
        <v>14</v>
      </c>
      <c r="C90" s="15" t="s">
        <v>15</v>
      </c>
      <c r="D90" s="15" t="s">
        <v>16</v>
      </c>
      <c r="E90" s="32">
        <v>160</v>
      </c>
      <c r="F90" s="33">
        <f t="shared" si="1"/>
        <v>1521.8299999999992</v>
      </c>
      <c r="G90" s="8" t="s">
        <v>133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s="18" customFormat="1" ht="16.05" customHeight="1">
      <c r="A91" s="14">
        <v>43278</v>
      </c>
      <c r="B91" s="15" t="s">
        <v>14</v>
      </c>
      <c r="C91" s="15" t="s">
        <v>15</v>
      </c>
      <c r="D91" s="15" t="s">
        <v>16</v>
      </c>
      <c r="E91" s="32">
        <v>600</v>
      </c>
      <c r="F91" s="33">
        <f t="shared" si="1"/>
        <v>2121.829999999999</v>
      </c>
      <c r="G91" s="8" t="s">
        <v>172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s="18" customFormat="1" ht="16.05" customHeight="1">
      <c r="A92" s="14">
        <v>43280</v>
      </c>
      <c r="B92" s="4" t="s">
        <v>17</v>
      </c>
      <c r="C92" s="4" t="s">
        <v>18</v>
      </c>
      <c r="D92" s="15" t="s">
        <v>173</v>
      </c>
      <c r="E92" s="32">
        <v>-40.17</v>
      </c>
      <c r="F92" s="33">
        <f t="shared" si="1"/>
        <v>2081.6599999999989</v>
      </c>
      <c r="G92" s="8" t="s">
        <v>194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s="18" customFormat="1" ht="16.05" customHeight="1">
      <c r="A93" s="14">
        <v>43280</v>
      </c>
      <c r="B93" s="4" t="s">
        <v>17</v>
      </c>
      <c r="C93" s="4" t="s">
        <v>18</v>
      </c>
      <c r="D93" s="15" t="s">
        <v>174</v>
      </c>
      <c r="E93" s="32">
        <v>-20.5</v>
      </c>
      <c r="F93" s="33">
        <f t="shared" si="1"/>
        <v>2061.1599999999989</v>
      </c>
      <c r="G93" s="8" t="s">
        <v>138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s="18" customFormat="1" ht="16.05" customHeight="1">
      <c r="A94" s="14">
        <v>43280</v>
      </c>
      <c r="B94" s="4" t="s">
        <v>17</v>
      </c>
      <c r="C94" s="4" t="s">
        <v>18</v>
      </c>
      <c r="D94" s="15" t="s">
        <v>175</v>
      </c>
      <c r="E94" s="32">
        <v>-67.680000000000007</v>
      </c>
      <c r="F94" s="33">
        <f t="shared" si="1"/>
        <v>1993.4799999999989</v>
      </c>
      <c r="G94" s="8" t="s">
        <v>194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s="18" customFormat="1" ht="16.05" customHeight="1">
      <c r="A95" s="14">
        <v>43280</v>
      </c>
      <c r="B95" s="4" t="s">
        <v>17</v>
      </c>
      <c r="C95" s="4" t="s">
        <v>18</v>
      </c>
      <c r="D95" s="15" t="s">
        <v>176</v>
      </c>
      <c r="E95" s="32">
        <v>-43.65</v>
      </c>
      <c r="F95" s="33">
        <f t="shared" si="1"/>
        <v>1949.8299999999988</v>
      </c>
      <c r="G95" s="8" t="s">
        <v>194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s="18" customFormat="1" ht="16.05" customHeight="1">
      <c r="A96" s="14">
        <v>43280</v>
      </c>
      <c r="B96" s="4" t="s">
        <v>17</v>
      </c>
      <c r="C96" s="4" t="s">
        <v>18</v>
      </c>
      <c r="D96" s="15" t="s">
        <v>177</v>
      </c>
      <c r="E96" s="32">
        <v>-144</v>
      </c>
      <c r="F96" s="33">
        <f t="shared" si="1"/>
        <v>1805.8299999999988</v>
      </c>
      <c r="G96" s="8" t="s">
        <v>157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1:254" s="18" customFormat="1" ht="16.05" customHeight="1">
      <c r="A97" s="17">
        <v>43280</v>
      </c>
      <c r="B97" s="4" t="s">
        <v>17</v>
      </c>
      <c r="C97" s="4" t="s">
        <v>18</v>
      </c>
      <c r="D97" s="15" t="s">
        <v>178</v>
      </c>
      <c r="E97" s="32">
        <v>-20.89</v>
      </c>
      <c r="F97" s="33">
        <f t="shared" si="1"/>
        <v>1784.9399999999987</v>
      </c>
      <c r="G97" s="8" t="s">
        <v>138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1:254" s="18" customFormat="1" ht="16.05" customHeight="1">
      <c r="A98" s="17">
        <v>43280</v>
      </c>
      <c r="B98" s="4" t="s">
        <v>17</v>
      </c>
      <c r="C98" s="4" t="s">
        <v>18</v>
      </c>
      <c r="D98" s="15" t="s">
        <v>179</v>
      </c>
      <c r="E98" s="32">
        <v>-11.69</v>
      </c>
      <c r="F98" s="33">
        <f t="shared" si="1"/>
        <v>1773.2499999999986</v>
      </c>
      <c r="G98" s="8" t="s">
        <v>194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1:254" s="18" customFormat="1" ht="16.05" customHeight="1">
      <c r="A99" s="14">
        <v>43280</v>
      </c>
      <c r="B99" s="4" t="s">
        <v>17</v>
      </c>
      <c r="C99" s="4" t="s">
        <v>18</v>
      </c>
      <c r="D99" s="15" t="s">
        <v>180</v>
      </c>
      <c r="E99" s="32">
        <v>-15.9</v>
      </c>
      <c r="F99" s="33">
        <f t="shared" si="1"/>
        <v>1757.3499999999985</v>
      </c>
      <c r="G99" s="8" t="s">
        <v>138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1:254" s="18" customFormat="1" ht="16.05" customHeight="1">
      <c r="A100" s="14">
        <v>43280</v>
      </c>
      <c r="B100" s="4" t="s">
        <v>17</v>
      </c>
      <c r="C100" s="4" t="s">
        <v>18</v>
      </c>
      <c r="D100" s="15" t="s">
        <v>181</v>
      </c>
      <c r="E100" s="32">
        <v>-28.86</v>
      </c>
      <c r="F100" s="33">
        <f t="shared" si="1"/>
        <v>1728.4899999999986</v>
      </c>
      <c r="G100" s="8" t="s">
        <v>137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1:254" s="18" customFormat="1" ht="16.05" customHeight="1">
      <c r="A101" s="14">
        <v>43280</v>
      </c>
      <c r="B101" s="4" t="s">
        <v>17</v>
      </c>
      <c r="C101" s="4" t="s">
        <v>18</v>
      </c>
      <c r="D101" s="4" t="s">
        <v>182</v>
      </c>
      <c r="E101" s="32">
        <v>-55.14</v>
      </c>
      <c r="F101" s="33">
        <f t="shared" si="1"/>
        <v>1673.3499999999985</v>
      </c>
      <c r="G101" s="8" t="s">
        <v>194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1:254" s="18" customFormat="1" ht="16.05" customHeight="1">
      <c r="A102" s="14">
        <v>43280</v>
      </c>
      <c r="B102" s="4" t="s">
        <v>17</v>
      </c>
      <c r="C102" s="4" t="s">
        <v>18</v>
      </c>
      <c r="D102" s="15" t="s">
        <v>183</v>
      </c>
      <c r="E102" s="32">
        <v>-21.46</v>
      </c>
      <c r="F102" s="33">
        <f t="shared" ref="F102:F165" si="2">F101+E102</f>
        <v>1651.8899999999985</v>
      </c>
      <c r="G102" s="8" t="s">
        <v>137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1:254" s="18" customFormat="1" ht="16.05" customHeight="1">
      <c r="A103" s="14">
        <v>43280</v>
      </c>
      <c r="B103" s="4" t="s">
        <v>17</v>
      </c>
      <c r="C103" s="4" t="s">
        <v>18</v>
      </c>
      <c r="D103" s="15" t="s">
        <v>184</v>
      </c>
      <c r="E103" s="32">
        <v>-41.44</v>
      </c>
      <c r="F103" s="33">
        <f t="shared" si="2"/>
        <v>1610.4499999999985</v>
      </c>
      <c r="G103" s="8" t="s">
        <v>194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1:254" s="18" customFormat="1" ht="16.05" customHeight="1">
      <c r="A104" s="14">
        <v>43280</v>
      </c>
      <c r="B104" s="4" t="s">
        <v>17</v>
      </c>
      <c r="C104" s="4" t="s">
        <v>18</v>
      </c>
      <c r="D104" s="15" t="s">
        <v>184</v>
      </c>
      <c r="E104" s="32">
        <v>-58.66</v>
      </c>
      <c r="F104" s="33">
        <f t="shared" si="2"/>
        <v>1551.7899999999984</v>
      </c>
      <c r="G104" s="8" t="s">
        <v>194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1:254" s="18" customFormat="1" ht="16.05" customHeight="1">
      <c r="A105" s="14">
        <v>43280</v>
      </c>
      <c r="B105" s="4" t="s">
        <v>17</v>
      </c>
      <c r="C105" s="4" t="s">
        <v>18</v>
      </c>
      <c r="D105" s="15" t="s">
        <v>185</v>
      </c>
      <c r="E105" s="32">
        <v>-14.1</v>
      </c>
      <c r="F105" s="33">
        <f t="shared" si="2"/>
        <v>1537.6899999999985</v>
      </c>
      <c r="G105" s="8" t="s">
        <v>135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1:254" s="18" customFormat="1" ht="16.05" customHeight="1">
      <c r="A106" s="14">
        <v>43280</v>
      </c>
      <c r="B106" s="4" t="s">
        <v>17</v>
      </c>
      <c r="C106" s="4" t="s">
        <v>18</v>
      </c>
      <c r="D106" s="15" t="s">
        <v>186</v>
      </c>
      <c r="E106" s="32">
        <v>-30.8</v>
      </c>
      <c r="F106" s="33">
        <f t="shared" si="2"/>
        <v>1506.8899999999985</v>
      </c>
      <c r="G106" s="8" t="s">
        <v>195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1:254" s="18" customFormat="1" ht="16.05" customHeight="1">
      <c r="A107" s="14">
        <v>43280</v>
      </c>
      <c r="B107" s="4" t="s">
        <v>17</v>
      </c>
      <c r="C107" s="4" t="s">
        <v>18</v>
      </c>
      <c r="D107" s="15" t="s">
        <v>187</v>
      </c>
      <c r="E107" s="32">
        <v>-13.6</v>
      </c>
      <c r="F107" s="33">
        <f t="shared" si="2"/>
        <v>1493.2899999999986</v>
      </c>
      <c r="G107" s="8" t="s">
        <v>196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1:254" s="18" customFormat="1" ht="16.05" customHeight="1">
      <c r="A108" s="14">
        <v>43280</v>
      </c>
      <c r="B108" s="4" t="s">
        <v>17</v>
      </c>
      <c r="C108" s="4" t="s">
        <v>18</v>
      </c>
      <c r="D108" s="15" t="s">
        <v>188</v>
      </c>
      <c r="E108" s="32">
        <v>-17.84</v>
      </c>
      <c r="F108" s="33">
        <f t="shared" si="2"/>
        <v>1475.4499999999987</v>
      </c>
      <c r="G108" s="8" t="s">
        <v>137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1:254" s="18" customFormat="1" ht="16.05" customHeight="1">
      <c r="A109" s="14">
        <v>43280</v>
      </c>
      <c r="B109" s="4" t="s">
        <v>17</v>
      </c>
      <c r="C109" s="4" t="s">
        <v>18</v>
      </c>
      <c r="D109" s="15" t="s">
        <v>189</v>
      </c>
      <c r="E109" s="32">
        <v>-28.8</v>
      </c>
      <c r="F109" s="33">
        <f t="shared" si="2"/>
        <v>1446.6499999999987</v>
      </c>
      <c r="G109" s="8" t="s">
        <v>138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1:254" s="18" customFormat="1" ht="16.05" customHeight="1">
      <c r="A110" s="14">
        <v>43280</v>
      </c>
      <c r="B110" s="4" t="s">
        <v>17</v>
      </c>
      <c r="C110" s="4" t="s">
        <v>18</v>
      </c>
      <c r="D110" s="15" t="s">
        <v>190</v>
      </c>
      <c r="E110" s="32">
        <v>-10.48</v>
      </c>
      <c r="F110" s="33">
        <f t="shared" si="2"/>
        <v>1436.1699999999987</v>
      </c>
      <c r="G110" s="8" t="s">
        <v>194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1:254" s="18" customFormat="1" ht="16.05" customHeight="1">
      <c r="A111" s="14">
        <v>43280</v>
      </c>
      <c r="B111" s="4" t="s">
        <v>17</v>
      </c>
      <c r="C111" s="4" t="s">
        <v>18</v>
      </c>
      <c r="D111" s="15" t="s">
        <v>191</v>
      </c>
      <c r="E111" s="32">
        <v>-39.19</v>
      </c>
      <c r="F111" s="33">
        <f t="shared" si="2"/>
        <v>1396.9799999999987</v>
      </c>
      <c r="G111" s="8" t="s">
        <v>151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1:254" s="18" customFormat="1" ht="16.05" customHeight="1">
      <c r="A112" s="14">
        <v>43280</v>
      </c>
      <c r="B112" s="4" t="s">
        <v>17</v>
      </c>
      <c r="C112" s="4" t="s">
        <v>18</v>
      </c>
      <c r="D112" s="15" t="s">
        <v>192</v>
      </c>
      <c r="E112" s="32">
        <v>-7.99</v>
      </c>
      <c r="F112" s="33">
        <f t="shared" si="2"/>
        <v>1388.9899999999986</v>
      </c>
      <c r="G112" s="7" t="s">
        <v>141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1:254" s="18" customFormat="1" ht="16.05" customHeight="1">
      <c r="A113" s="14">
        <v>43280</v>
      </c>
      <c r="B113" s="4" t="s">
        <v>17</v>
      </c>
      <c r="C113" s="4" t="s">
        <v>18</v>
      </c>
      <c r="D113" s="15" t="s">
        <v>193</v>
      </c>
      <c r="E113" s="32">
        <v>-19.760000000000002</v>
      </c>
      <c r="F113" s="28">
        <f t="shared" si="2"/>
        <v>1369.2299999999987</v>
      </c>
      <c r="G113" s="8" t="s">
        <v>194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1:254" s="18" customFormat="1" ht="16.05" customHeight="1">
      <c r="A114" s="14">
        <v>43283</v>
      </c>
      <c r="B114" s="15" t="s">
        <v>45</v>
      </c>
      <c r="C114" s="15" t="s">
        <v>46</v>
      </c>
      <c r="D114" s="15" t="s">
        <v>229</v>
      </c>
      <c r="E114" s="31">
        <v>-322.74</v>
      </c>
      <c r="F114" s="33">
        <f t="shared" si="2"/>
        <v>1046.4899999999986</v>
      </c>
      <c r="G114" s="8" t="s">
        <v>64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1:254" s="18" customFormat="1" ht="16.05" customHeight="1">
      <c r="A115" s="14">
        <v>43284</v>
      </c>
      <c r="B115" s="15" t="s">
        <v>11</v>
      </c>
      <c r="C115" s="15" t="s">
        <v>12</v>
      </c>
      <c r="D115" s="15" t="s">
        <v>245</v>
      </c>
      <c r="E115" s="31">
        <v>-11.47</v>
      </c>
      <c r="F115" s="33">
        <f t="shared" si="2"/>
        <v>1035.0199999999986</v>
      </c>
      <c r="G115" s="8" t="s">
        <v>230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1:254" s="18" customFormat="1" ht="16.05" customHeight="1">
      <c r="A116" s="14">
        <v>43284</v>
      </c>
      <c r="B116" s="15" t="s">
        <v>55</v>
      </c>
      <c r="C116" s="15" t="s">
        <v>55</v>
      </c>
      <c r="D116" s="15" t="s">
        <v>233</v>
      </c>
      <c r="E116" s="31">
        <v>-1.25</v>
      </c>
      <c r="F116" s="33">
        <f t="shared" si="2"/>
        <v>1033.7699999999986</v>
      </c>
      <c r="G116" s="8" t="s">
        <v>231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1:254" s="18" customFormat="1" ht="16.05" customHeight="1">
      <c r="A117" s="14">
        <v>43285</v>
      </c>
      <c r="B117" s="15" t="s">
        <v>73</v>
      </c>
      <c r="C117" s="15" t="s">
        <v>74</v>
      </c>
      <c r="D117" s="15" t="s">
        <v>250</v>
      </c>
      <c r="E117" s="31">
        <v>200</v>
      </c>
      <c r="F117" s="33">
        <f t="shared" si="2"/>
        <v>1233.7699999999986</v>
      </c>
      <c r="G117" s="8" t="s">
        <v>170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1:254" s="18" customFormat="1" ht="16.05" customHeight="1">
      <c r="A118" s="14">
        <v>43286</v>
      </c>
      <c r="B118" s="15" t="s">
        <v>45</v>
      </c>
      <c r="C118" s="15" t="s">
        <v>46</v>
      </c>
      <c r="D118" s="15" t="s">
        <v>251</v>
      </c>
      <c r="E118" s="31">
        <v>-3.78</v>
      </c>
      <c r="F118" s="33">
        <f t="shared" si="2"/>
        <v>1229.9899999999986</v>
      </c>
      <c r="G118" s="8" t="s">
        <v>131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1:254" s="18" customFormat="1" ht="16.05" customHeight="1">
      <c r="A119" s="14">
        <v>43291</v>
      </c>
      <c r="B119" s="15" t="s">
        <v>45</v>
      </c>
      <c r="C119" s="15" t="s">
        <v>46</v>
      </c>
      <c r="D119" s="15" t="s">
        <v>123</v>
      </c>
      <c r="E119" s="31">
        <v>-396.59</v>
      </c>
      <c r="F119" s="33">
        <f t="shared" si="2"/>
        <v>833.39999999999873</v>
      </c>
      <c r="G119" s="8" t="s">
        <v>143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1:254" s="18" customFormat="1" ht="16.05" customHeight="1">
      <c r="A120" s="14">
        <v>43291</v>
      </c>
      <c r="B120" s="15" t="s">
        <v>45</v>
      </c>
      <c r="C120" s="15" t="s">
        <v>46</v>
      </c>
      <c r="D120" s="15" t="s">
        <v>124</v>
      </c>
      <c r="E120" s="31">
        <v>-91.26</v>
      </c>
      <c r="F120" s="33">
        <f t="shared" si="2"/>
        <v>742.13999999999874</v>
      </c>
      <c r="G120" s="8" t="s">
        <v>78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1:254" s="18" customFormat="1" ht="16.05" customHeight="1">
      <c r="A121" s="14">
        <v>43291</v>
      </c>
      <c r="B121" s="15" t="s">
        <v>45</v>
      </c>
      <c r="C121" s="15" t="s">
        <v>46</v>
      </c>
      <c r="D121" s="15" t="s">
        <v>125</v>
      </c>
      <c r="E121" s="31">
        <v>-71.209999999999994</v>
      </c>
      <c r="F121" s="33">
        <f t="shared" si="2"/>
        <v>670.9299999999987</v>
      </c>
      <c r="G121" s="8" t="s">
        <v>130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1:254" s="18" customFormat="1" ht="16.05" customHeight="1">
      <c r="A122" s="14">
        <v>43291</v>
      </c>
      <c r="B122" s="15" t="s">
        <v>14</v>
      </c>
      <c r="C122" s="15" t="s">
        <v>15</v>
      </c>
      <c r="D122" s="15" t="s">
        <v>126</v>
      </c>
      <c r="E122" s="31">
        <v>120</v>
      </c>
      <c r="F122" s="33">
        <f t="shared" si="2"/>
        <v>790.9299999999987</v>
      </c>
      <c r="G122" s="8" t="s">
        <v>144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1:254" s="18" customFormat="1" ht="16.05" customHeight="1">
      <c r="A123" s="14">
        <v>43291</v>
      </c>
      <c r="B123" s="15" t="s">
        <v>14</v>
      </c>
      <c r="C123" s="15" t="s">
        <v>15</v>
      </c>
      <c r="D123" s="15" t="s">
        <v>169</v>
      </c>
      <c r="E123" s="31">
        <v>110</v>
      </c>
      <c r="F123" s="33">
        <f t="shared" si="2"/>
        <v>900.9299999999987</v>
      </c>
      <c r="G123" s="8" t="s">
        <v>144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s="18" customFormat="1" ht="16.05" customHeight="1">
      <c r="A124" s="14">
        <v>43291</v>
      </c>
      <c r="B124" s="15" t="s">
        <v>41</v>
      </c>
      <c r="C124" s="15" t="s">
        <v>42</v>
      </c>
      <c r="D124" s="15" t="s">
        <v>127</v>
      </c>
      <c r="E124" s="31">
        <v>-20</v>
      </c>
      <c r="F124" s="33">
        <f t="shared" si="2"/>
        <v>880.9299999999987</v>
      </c>
      <c r="G124" s="8" t="s">
        <v>42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s="18" customFormat="1" ht="16.05" customHeight="1">
      <c r="A125" s="14">
        <v>43291</v>
      </c>
      <c r="B125" s="15" t="s">
        <v>49</v>
      </c>
      <c r="C125" s="15" t="s">
        <v>50</v>
      </c>
      <c r="D125" s="15" t="s">
        <v>128</v>
      </c>
      <c r="E125" s="31">
        <v>-352.37</v>
      </c>
      <c r="F125" s="33">
        <f t="shared" si="2"/>
        <v>528.55999999999869</v>
      </c>
      <c r="G125" s="8" t="s">
        <v>132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s="18" customFormat="1" ht="16.05" customHeight="1">
      <c r="A126" s="14">
        <v>43293</v>
      </c>
      <c r="B126" s="15" t="s">
        <v>41</v>
      </c>
      <c r="C126" s="15" t="s">
        <v>42</v>
      </c>
      <c r="D126" s="15" t="s">
        <v>122</v>
      </c>
      <c r="E126" s="31">
        <v>-80</v>
      </c>
      <c r="F126" s="33">
        <f t="shared" si="2"/>
        <v>448.55999999999869</v>
      </c>
      <c r="G126" s="8" t="s">
        <v>42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s="18" customFormat="1" ht="16.05" customHeight="1">
      <c r="A127" s="14">
        <v>43294</v>
      </c>
      <c r="B127" s="15" t="s">
        <v>14</v>
      </c>
      <c r="C127" s="15" t="s">
        <v>15</v>
      </c>
      <c r="D127" s="15" t="s">
        <v>120</v>
      </c>
      <c r="E127" s="31">
        <v>110</v>
      </c>
      <c r="F127" s="33">
        <f t="shared" si="2"/>
        <v>558.55999999999869</v>
      </c>
      <c r="G127" s="8" t="s">
        <v>145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s="18" customFormat="1" ht="16.05" customHeight="1">
      <c r="A128" s="14">
        <v>43294</v>
      </c>
      <c r="B128" s="15" t="s">
        <v>14</v>
      </c>
      <c r="C128" s="15" t="s">
        <v>15</v>
      </c>
      <c r="D128" s="15" t="s">
        <v>121</v>
      </c>
      <c r="E128" s="31">
        <v>17.5</v>
      </c>
      <c r="F128" s="29">
        <f t="shared" si="2"/>
        <v>576.05999999999869</v>
      </c>
      <c r="G128" s="8" t="s">
        <v>146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s="18" customFormat="1" ht="16.05" customHeight="1">
      <c r="A129" s="14">
        <v>43297</v>
      </c>
      <c r="B129" s="15" t="s">
        <v>73</v>
      </c>
      <c r="C129" s="15" t="s">
        <v>74</v>
      </c>
      <c r="D129" s="15" t="s">
        <v>354</v>
      </c>
      <c r="E129" s="32">
        <v>1066.67</v>
      </c>
      <c r="F129" s="33">
        <f t="shared" si="2"/>
        <v>1642.7299999999987</v>
      </c>
      <c r="G129" s="8" t="s">
        <v>197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1:254" s="18" customFormat="1" ht="16.05" customHeight="1">
      <c r="A130" s="14">
        <v>43297</v>
      </c>
      <c r="B130" s="15" t="s">
        <v>41</v>
      </c>
      <c r="C130" s="15" t="s">
        <v>42</v>
      </c>
      <c r="D130" s="15" t="s">
        <v>118</v>
      </c>
      <c r="E130" s="32">
        <v>-60</v>
      </c>
      <c r="F130" s="33">
        <f t="shared" si="2"/>
        <v>1582.7299999999987</v>
      </c>
      <c r="G130" s="8" t="s">
        <v>42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1:254" s="18" customFormat="1" ht="16.05" customHeight="1">
      <c r="A131" s="14">
        <v>43297</v>
      </c>
      <c r="B131" s="15" t="s">
        <v>41</v>
      </c>
      <c r="C131" s="15" t="s">
        <v>42</v>
      </c>
      <c r="D131" s="15" t="s">
        <v>119</v>
      </c>
      <c r="E131" s="32">
        <v>-30</v>
      </c>
      <c r="F131" s="33">
        <f t="shared" si="2"/>
        <v>1552.7299999999987</v>
      </c>
      <c r="G131" s="8" t="s">
        <v>42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1:254" s="18" customFormat="1" ht="16.05" customHeight="1">
      <c r="A132" s="14">
        <v>43300</v>
      </c>
      <c r="B132" s="15" t="s">
        <v>8</v>
      </c>
      <c r="C132" s="15" t="s">
        <v>9</v>
      </c>
      <c r="D132" s="15" t="s">
        <v>235</v>
      </c>
      <c r="E132" s="32">
        <v>-71.680000000000007</v>
      </c>
      <c r="F132" s="33">
        <f t="shared" si="2"/>
        <v>1481.0499999999986</v>
      </c>
      <c r="G132" s="8" t="s">
        <v>236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1:254" s="18" customFormat="1" ht="16.05" customHeight="1">
      <c r="A133" s="14">
        <v>43306</v>
      </c>
      <c r="B133" s="15" t="s">
        <v>14</v>
      </c>
      <c r="C133" s="15" t="s">
        <v>15</v>
      </c>
      <c r="D133" s="15" t="s">
        <v>117</v>
      </c>
      <c r="E133" s="32">
        <v>200</v>
      </c>
      <c r="F133" s="33">
        <f t="shared" si="2"/>
        <v>1681.0499999999986</v>
      </c>
      <c r="G133" s="8" t="s">
        <v>147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1:254" s="18" customFormat="1" ht="16.05" customHeight="1">
      <c r="A134" s="14">
        <v>43308</v>
      </c>
      <c r="B134" s="15" t="s">
        <v>14</v>
      </c>
      <c r="C134" s="15" t="s">
        <v>15</v>
      </c>
      <c r="D134" s="15" t="s">
        <v>16</v>
      </c>
      <c r="E134" s="32">
        <v>160</v>
      </c>
      <c r="F134" s="33">
        <f t="shared" si="2"/>
        <v>1841.0499999999986</v>
      </c>
      <c r="G134" s="8" t="s">
        <v>133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1:254" s="18" customFormat="1" ht="16.05" customHeight="1">
      <c r="A135" s="14">
        <v>43312</v>
      </c>
      <c r="B135" s="15" t="s">
        <v>17</v>
      </c>
      <c r="C135" s="15" t="s">
        <v>18</v>
      </c>
      <c r="D135" s="15" t="s">
        <v>88</v>
      </c>
      <c r="E135" s="32">
        <v>-36.869999999999997</v>
      </c>
      <c r="F135" s="33">
        <f t="shared" si="2"/>
        <v>1804.1799999999987</v>
      </c>
      <c r="G135" s="8" t="s">
        <v>151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1:254" s="18" customFormat="1" ht="16.05" customHeight="1">
      <c r="A136" s="14">
        <v>43312</v>
      </c>
      <c r="B136" s="15" t="s">
        <v>17</v>
      </c>
      <c r="C136" s="15" t="s">
        <v>18</v>
      </c>
      <c r="D136" s="15" t="s">
        <v>81</v>
      </c>
      <c r="E136" s="32">
        <v>-92.61</v>
      </c>
      <c r="F136" s="33">
        <f t="shared" si="2"/>
        <v>1711.5699999999988</v>
      </c>
      <c r="G136" s="8" t="s">
        <v>194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1:254" s="18" customFormat="1" ht="16.05" customHeight="1">
      <c r="A137" s="14">
        <v>43312</v>
      </c>
      <c r="B137" s="15" t="s">
        <v>17</v>
      </c>
      <c r="C137" s="15" t="s">
        <v>18</v>
      </c>
      <c r="D137" s="15" t="s">
        <v>110</v>
      </c>
      <c r="E137" s="32">
        <v>-9.3800000000000008</v>
      </c>
      <c r="F137" s="33">
        <f t="shared" si="2"/>
        <v>1702.1899999999987</v>
      </c>
      <c r="G137" s="8" t="s">
        <v>137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1:254" s="18" customFormat="1" ht="16.05" customHeight="1">
      <c r="A138" s="14">
        <v>43312</v>
      </c>
      <c r="B138" s="15" t="s">
        <v>17</v>
      </c>
      <c r="C138" s="15" t="s">
        <v>18</v>
      </c>
      <c r="D138" s="15" t="s">
        <v>111</v>
      </c>
      <c r="E138" s="32">
        <v>-8.5</v>
      </c>
      <c r="F138" s="33">
        <f t="shared" si="2"/>
        <v>1693.6899999999987</v>
      </c>
      <c r="G138" s="8" t="s">
        <v>142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1:254" s="18" customFormat="1" ht="16.05" customHeight="1">
      <c r="A139" s="14">
        <v>43312</v>
      </c>
      <c r="B139" s="15" t="s">
        <v>17</v>
      </c>
      <c r="C139" s="15" t="s">
        <v>18</v>
      </c>
      <c r="D139" s="15" t="s">
        <v>107</v>
      </c>
      <c r="E139" s="32">
        <v>-10.85</v>
      </c>
      <c r="F139" s="33">
        <f t="shared" si="2"/>
        <v>1682.8399999999988</v>
      </c>
      <c r="G139" s="8" t="s">
        <v>137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1:254" s="18" customFormat="1" ht="16.05" customHeight="1">
      <c r="A140" s="14">
        <v>43312</v>
      </c>
      <c r="B140" s="15" t="s">
        <v>17</v>
      </c>
      <c r="C140" s="15" t="s">
        <v>18</v>
      </c>
      <c r="D140" s="15" t="s">
        <v>95</v>
      </c>
      <c r="E140" s="32">
        <v>-21.49</v>
      </c>
      <c r="F140" s="33">
        <f t="shared" si="2"/>
        <v>1661.3499999999988</v>
      </c>
      <c r="G140" s="8" t="s">
        <v>194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1:254" s="18" customFormat="1" ht="16.05" customHeight="1">
      <c r="A141" s="14">
        <v>43312</v>
      </c>
      <c r="B141" s="15" t="s">
        <v>17</v>
      </c>
      <c r="C141" s="15" t="s">
        <v>18</v>
      </c>
      <c r="D141" s="15" t="s">
        <v>102</v>
      </c>
      <c r="E141" s="32">
        <v>-16.12</v>
      </c>
      <c r="F141" s="33">
        <f t="shared" si="2"/>
        <v>1645.2299999999989</v>
      </c>
      <c r="G141" s="8" t="s">
        <v>194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s="18" customFormat="1" ht="16.05" customHeight="1">
      <c r="A142" s="14">
        <v>43312</v>
      </c>
      <c r="B142" s="15" t="s">
        <v>17</v>
      </c>
      <c r="C142" s="15" t="s">
        <v>18</v>
      </c>
      <c r="D142" s="15" t="s">
        <v>99</v>
      </c>
      <c r="E142" s="32">
        <v>-17.88</v>
      </c>
      <c r="F142" s="33">
        <f t="shared" si="2"/>
        <v>1627.3499999999988</v>
      </c>
      <c r="G142" s="8" t="s">
        <v>194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s="18" customFormat="1" ht="16.05" customHeight="1">
      <c r="A143" s="14">
        <v>43312</v>
      </c>
      <c r="B143" s="15" t="s">
        <v>17</v>
      </c>
      <c r="C143" s="15" t="s">
        <v>18</v>
      </c>
      <c r="D143" s="15" t="s">
        <v>91</v>
      </c>
      <c r="E143" s="32">
        <v>-25.29</v>
      </c>
      <c r="F143" s="33">
        <f t="shared" si="2"/>
        <v>1602.0599999999988</v>
      </c>
      <c r="G143" s="8" t="s">
        <v>194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s="18" customFormat="1" ht="16.05" customHeight="1">
      <c r="A144" s="14">
        <v>43312</v>
      </c>
      <c r="B144" s="15" t="s">
        <v>17</v>
      </c>
      <c r="C144" s="15" t="s">
        <v>18</v>
      </c>
      <c r="D144" s="15" t="s">
        <v>105</v>
      </c>
      <c r="E144" s="32">
        <v>-14.15</v>
      </c>
      <c r="F144" s="33">
        <f t="shared" si="2"/>
        <v>1587.9099999999987</v>
      </c>
      <c r="G144" s="8" t="s">
        <v>138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1:254" s="18" customFormat="1" ht="16.05" customHeight="1">
      <c r="A145" s="14">
        <v>43312</v>
      </c>
      <c r="B145" s="15" t="s">
        <v>17</v>
      </c>
      <c r="C145" s="15" t="s">
        <v>18</v>
      </c>
      <c r="D145" s="15" t="s">
        <v>83</v>
      </c>
      <c r="E145" s="32">
        <v>-42.9</v>
      </c>
      <c r="F145" s="33">
        <f t="shared" si="2"/>
        <v>1545.0099999999986</v>
      </c>
      <c r="G145" s="8" t="s">
        <v>138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1:254" s="18" customFormat="1" ht="16.05" customHeight="1">
      <c r="A146" s="14">
        <v>43312</v>
      </c>
      <c r="B146" s="15" t="s">
        <v>17</v>
      </c>
      <c r="C146" s="15" t="s">
        <v>18</v>
      </c>
      <c r="D146" s="15" t="s">
        <v>112</v>
      </c>
      <c r="E146" s="32">
        <v>-8.5</v>
      </c>
      <c r="F146" s="33">
        <f t="shared" si="2"/>
        <v>1536.5099999999986</v>
      </c>
      <c r="G146" s="8" t="s">
        <v>142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1:254" s="18" customFormat="1" ht="16.05" customHeight="1">
      <c r="A147" s="14">
        <v>43312</v>
      </c>
      <c r="B147" s="15" t="s">
        <v>17</v>
      </c>
      <c r="C147" s="15" t="s">
        <v>18</v>
      </c>
      <c r="D147" s="15" t="s">
        <v>116</v>
      </c>
      <c r="E147" s="32">
        <v>-4</v>
      </c>
      <c r="F147" s="33">
        <f t="shared" si="2"/>
        <v>1532.5099999999986</v>
      </c>
      <c r="G147" s="8" t="s">
        <v>234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1:254" s="18" customFormat="1" ht="16.05" customHeight="1">
      <c r="A148" s="14">
        <v>43312</v>
      </c>
      <c r="B148" s="15" t="s">
        <v>17</v>
      </c>
      <c r="C148" s="15" t="s">
        <v>18</v>
      </c>
      <c r="D148" s="15" t="s">
        <v>90</v>
      </c>
      <c r="E148" s="32">
        <v>-30</v>
      </c>
      <c r="F148" s="33">
        <f t="shared" si="2"/>
        <v>1502.5099999999986</v>
      </c>
      <c r="G148" s="8" t="s">
        <v>154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1:254" s="18" customFormat="1" ht="16.05" customHeight="1">
      <c r="A149" s="14">
        <v>43312</v>
      </c>
      <c r="B149" s="15" t="s">
        <v>17</v>
      </c>
      <c r="C149" s="15" t="s">
        <v>18</v>
      </c>
      <c r="D149" s="15" t="s">
        <v>80</v>
      </c>
      <c r="E149" s="32">
        <v>-329</v>
      </c>
      <c r="F149" s="33">
        <f t="shared" si="2"/>
        <v>1173.5099999999986</v>
      </c>
      <c r="G149" s="8" t="s">
        <v>148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1:254" s="18" customFormat="1" ht="16.05" customHeight="1">
      <c r="A150" s="14">
        <v>43312</v>
      </c>
      <c r="B150" s="15" t="s">
        <v>17</v>
      </c>
      <c r="C150" s="15" t="s">
        <v>18</v>
      </c>
      <c r="D150" s="15" t="s">
        <v>93</v>
      </c>
      <c r="E150" s="32">
        <v>-23.5</v>
      </c>
      <c r="F150" s="33">
        <f t="shared" si="2"/>
        <v>1150.0099999999986</v>
      </c>
      <c r="G150" s="8" t="s">
        <v>156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1:254" s="18" customFormat="1" ht="16.05" customHeight="1">
      <c r="A151" s="14">
        <v>43312</v>
      </c>
      <c r="B151" s="15" t="s">
        <v>17</v>
      </c>
      <c r="C151" s="15" t="s">
        <v>18</v>
      </c>
      <c r="D151" s="15" t="s">
        <v>108</v>
      </c>
      <c r="E151" s="32">
        <v>-10.58</v>
      </c>
      <c r="F151" s="33">
        <f t="shared" si="2"/>
        <v>1139.4299999999987</v>
      </c>
      <c r="G151" s="8" t="s">
        <v>161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1:254" s="18" customFormat="1" ht="16.05" customHeight="1">
      <c r="A152" s="14">
        <v>43312</v>
      </c>
      <c r="B152" s="15" t="s">
        <v>17</v>
      </c>
      <c r="C152" s="15" t="s">
        <v>18</v>
      </c>
      <c r="D152" s="15" t="s">
        <v>97</v>
      </c>
      <c r="E152" s="32">
        <v>-19.899999999999999</v>
      </c>
      <c r="F152" s="33">
        <f t="shared" si="2"/>
        <v>1119.5299999999986</v>
      </c>
      <c r="G152" s="8" t="s">
        <v>138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1:254" s="18" customFormat="1" ht="16.05" customHeight="1">
      <c r="A153" s="14">
        <v>43312</v>
      </c>
      <c r="B153" s="15" t="s">
        <v>17</v>
      </c>
      <c r="C153" s="15" t="s">
        <v>18</v>
      </c>
      <c r="D153" s="15" t="s">
        <v>94</v>
      </c>
      <c r="E153" s="32">
        <v>-22.8</v>
      </c>
      <c r="F153" s="33">
        <f t="shared" si="2"/>
        <v>1096.7299999999987</v>
      </c>
      <c r="G153" s="8" t="s">
        <v>157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1:254" s="18" customFormat="1" ht="16.05" customHeight="1">
      <c r="A154" s="14">
        <v>43312</v>
      </c>
      <c r="B154" s="15" t="s">
        <v>17</v>
      </c>
      <c r="C154" s="15" t="s">
        <v>18</v>
      </c>
      <c r="D154" s="15" t="s">
        <v>106</v>
      </c>
      <c r="E154" s="32">
        <v>-13.7</v>
      </c>
      <c r="F154" s="33">
        <f t="shared" si="2"/>
        <v>1083.0299999999986</v>
      </c>
      <c r="G154" s="8" t="s">
        <v>160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1:254" s="18" customFormat="1" ht="16.05" customHeight="1">
      <c r="A155" s="14">
        <v>43312</v>
      </c>
      <c r="B155" s="15" t="s">
        <v>17</v>
      </c>
      <c r="C155" s="15" t="s">
        <v>18</v>
      </c>
      <c r="D155" s="15" t="s">
        <v>104</v>
      </c>
      <c r="E155" s="32">
        <v>-15</v>
      </c>
      <c r="F155" s="33">
        <f t="shared" si="2"/>
        <v>1068.0299999999986</v>
      </c>
      <c r="G155" s="8" t="s">
        <v>159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1:254" s="18" customFormat="1" ht="16.05" customHeight="1">
      <c r="A156" s="14">
        <v>43312</v>
      </c>
      <c r="B156" s="15" t="s">
        <v>17</v>
      </c>
      <c r="C156" s="15" t="s">
        <v>18</v>
      </c>
      <c r="D156" s="15" t="s">
        <v>113</v>
      </c>
      <c r="E156" s="32">
        <v>-8.5</v>
      </c>
      <c r="F156" s="33">
        <f t="shared" si="2"/>
        <v>1059.5299999999986</v>
      </c>
      <c r="G156" s="8" t="s">
        <v>142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1:254" s="18" customFormat="1" ht="16.05" customHeight="1">
      <c r="A157" s="14">
        <v>43312</v>
      </c>
      <c r="B157" s="15" t="s">
        <v>17</v>
      </c>
      <c r="C157" s="15" t="s">
        <v>18</v>
      </c>
      <c r="D157" s="15" t="s">
        <v>85</v>
      </c>
      <c r="E157" s="32">
        <v>-40.39</v>
      </c>
      <c r="F157" s="33">
        <f t="shared" si="2"/>
        <v>1019.1399999999986</v>
      </c>
      <c r="G157" s="8" t="s">
        <v>151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1:254" s="18" customFormat="1" ht="16.05" customHeight="1">
      <c r="A158" s="14">
        <v>43312</v>
      </c>
      <c r="B158" s="15" t="s">
        <v>17</v>
      </c>
      <c r="C158" s="15" t="s">
        <v>18</v>
      </c>
      <c r="D158" s="15" t="s">
        <v>98</v>
      </c>
      <c r="E158" s="32">
        <v>-18.690000000000001</v>
      </c>
      <c r="F158" s="33">
        <f t="shared" si="2"/>
        <v>1000.4499999999986</v>
      </c>
      <c r="G158" s="8" t="s">
        <v>194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1:254" s="18" customFormat="1" ht="16.05" customHeight="1">
      <c r="A159" s="14">
        <v>43312</v>
      </c>
      <c r="B159" s="15" t="s">
        <v>17</v>
      </c>
      <c r="C159" s="15" t="s">
        <v>18</v>
      </c>
      <c r="D159" s="15" t="s">
        <v>100</v>
      </c>
      <c r="E159" s="32">
        <v>-17.64</v>
      </c>
      <c r="F159" s="33">
        <f t="shared" si="2"/>
        <v>982.80999999999858</v>
      </c>
      <c r="G159" s="8" t="s">
        <v>194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1:254" s="18" customFormat="1" ht="16.05" customHeight="1">
      <c r="A160" s="14">
        <v>43312</v>
      </c>
      <c r="B160" s="15" t="s">
        <v>17</v>
      </c>
      <c r="C160" s="15" t="s">
        <v>18</v>
      </c>
      <c r="D160" s="15" t="s">
        <v>86</v>
      </c>
      <c r="E160" s="32">
        <v>-40.01</v>
      </c>
      <c r="F160" s="33">
        <f t="shared" si="2"/>
        <v>942.79999999999859</v>
      </c>
      <c r="G160" s="8" t="s">
        <v>152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1:254" s="18" customFormat="1" ht="16.05" customHeight="1">
      <c r="A161" s="14">
        <v>43312</v>
      </c>
      <c r="B161" s="15" t="s">
        <v>17</v>
      </c>
      <c r="C161" s="15" t="s">
        <v>18</v>
      </c>
      <c r="D161" s="15" t="s">
        <v>96</v>
      </c>
      <c r="E161" s="32">
        <v>-19.989999999999998</v>
      </c>
      <c r="F161" s="33">
        <f t="shared" si="2"/>
        <v>922.80999999999858</v>
      </c>
      <c r="G161" s="8" t="s">
        <v>148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1:254" s="18" customFormat="1" ht="16.05" customHeight="1">
      <c r="A162" s="14">
        <v>43312</v>
      </c>
      <c r="B162" s="15" t="s">
        <v>17</v>
      </c>
      <c r="C162" s="15" t="s">
        <v>18</v>
      </c>
      <c r="D162" s="15" t="s">
        <v>89</v>
      </c>
      <c r="E162" s="32">
        <v>-34.75</v>
      </c>
      <c r="F162" s="33">
        <f t="shared" si="2"/>
        <v>888.05999999999858</v>
      </c>
      <c r="G162" s="8" t="s">
        <v>153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1:254" s="18" customFormat="1" ht="16.05" customHeight="1">
      <c r="A163" s="14">
        <v>43312</v>
      </c>
      <c r="B163" s="15" t="s">
        <v>17</v>
      </c>
      <c r="C163" s="15" t="s">
        <v>18</v>
      </c>
      <c r="D163" s="15" t="s">
        <v>84</v>
      </c>
      <c r="E163" s="32">
        <v>-41</v>
      </c>
      <c r="F163" s="33">
        <f t="shared" si="2"/>
        <v>847.05999999999858</v>
      </c>
      <c r="G163" s="8" t="s">
        <v>150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1:254" s="18" customFormat="1" ht="16.05" customHeight="1">
      <c r="A164" s="14">
        <v>43312</v>
      </c>
      <c r="B164" s="15" t="s">
        <v>17</v>
      </c>
      <c r="C164" s="15" t="s">
        <v>18</v>
      </c>
      <c r="D164" s="15" t="s">
        <v>103</v>
      </c>
      <c r="E164" s="32">
        <v>-15.8</v>
      </c>
      <c r="F164" s="33">
        <f t="shared" si="2"/>
        <v>831.25999999999863</v>
      </c>
      <c r="G164" s="8" t="s">
        <v>158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1:254" s="18" customFormat="1" ht="16.05" customHeight="1">
      <c r="A165" s="14">
        <v>43312</v>
      </c>
      <c r="B165" s="15" t="s">
        <v>17</v>
      </c>
      <c r="C165" s="15" t="s">
        <v>18</v>
      </c>
      <c r="D165" s="15" t="s">
        <v>114</v>
      </c>
      <c r="E165" s="32">
        <v>-8.5</v>
      </c>
      <c r="F165" s="33">
        <f t="shared" si="2"/>
        <v>822.75999999999863</v>
      </c>
      <c r="G165" s="8" t="s">
        <v>142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1:254" s="18" customFormat="1" ht="16.05" customHeight="1">
      <c r="A166" s="14">
        <v>43312</v>
      </c>
      <c r="B166" s="15" t="s">
        <v>17</v>
      </c>
      <c r="C166" s="15" t="s">
        <v>18</v>
      </c>
      <c r="D166" s="15" t="s">
        <v>109</v>
      </c>
      <c r="E166" s="32">
        <v>-10.42</v>
      </c>
      <c r="F166" s="33">
        <f t="shared" ref="F166:F196" si="3">F165+E166</f>
        <v>812.33999999999867</v>
      </c>
      <c r="G166" s="8" t="s">
        <v>162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1:254" s="18" customFormat="1" ht="16.05" customHeight="1">
      <c r="A167" s="14">
        <v>43312</v>
      </c>
      <c r="B167" s="15" t="s">
        <v>17</v>
      </c>
      <c r="C167" s="15" t="s">
        <v>18</v>
      </c>
      <c r="D167" s="15" t="s">
        <v>92</v>
      </c>
      <c r="E167" s="32">
        <v>-23.95</v>
      </c>
      <c r="F167" s="33">
        <f t="shared" si="3"/>
        <v>788.38999999999862</v>
      </c>
      <c r="G167" s="8" t="s">
        <v>155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1:254" s="18" customFormat="1" ht="16.05" customHeight="1">
      <c r="A168" s="14">
        <v>43312</v>
      </c>
      <c r="B168" s="15" t="s">
        <v>17</v>
      </c>
      <c r="C168" s="15" t="s">
        <v>18</v>
      </c>
      <c r="D168" s="15" t="s">
        <v>87</v>
      </c>
      <c r="E168" s="32">
        <v>-38.22</v>
      </c>
      <c r="F168" s="33">
        <f t="shared" si="3"/>
        <v>750.16999999999859</v>
      </c>
      <c r="G168" s="8" t="s">
        <v>151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1:254" s="18" customFormat="1" ht="16.05" customHeight="1">
      <c r="A169" s="14">
        <v>43312</v>
      </c>
      <c r="B169" s="15" t="s">
        <v>17</v>
      </c>
      <c r="C169" s="15" t="s">
        <v>18</v>
      </c>
      <c r="D169" s="15" t="s">
        <v>82</v>
      </c>
      <c r="E169" s="32">
        <v>-56.47</v>
      </c>
      <c r="F169" s="33">
        <f t="shared" si="3"/>
        <v>693.69999999999857</v>
      </c>
      <c r="G169" s="8" t="s">
        <v>149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1:254" s="18" customFormat="1" ht="16.05" customHeight="1">
      <c r="A170" s="14">
        <v>43312</v>
      </c>
      <c r="B170" s="15" t="s">
        <v>17</v>
      </c>
      <c r="C170" s="15" t="s">
        <v>18</v>
      </c>
      <c r="D170" s="15" t="s">
        <v>115</v>
      </c>
      <c r="E170" s="32">
        <v>-7.99</v>
      </c>
      <c r="F170" s="33">
        <f t="shared" si="3"/>
        <v>685.70999999999856</v>
      </c>
      <c r="G170" s="8" t="s">
        <v>141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1:254" s="18" customFormat="1" ht="16.05" customHeight="1">
      <c r="A171" s="14">
        <v>43312</v>
      </c>
      <c r="B171" s="15" t="s">
        <v>17</v>
      </c>
      <c r="C171" s="15" t="s">
        <v>18</v>
      </c>
      <c r="D171" s="15" t="s">
        <v>101</v>
      </c>
      <c r="E171" s="32">
        <v>-16.7</v>
      </c>
      <c r="F171" s="28">
        <f t="shared" si="3"/>
        <v>669.00999999999851</v>
      </c>
      <c r="G171" s="8" t="s">
        <v>135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1:254" s="18" customFormat="1" ht="16.05" customHeight="1">
      <c r="A172" s="14">
        <v>43314</v>
      </c>
      <c r="B172" s="15" t="s">
        <v>11</v>
      </c>
      <c r="C172" s="15" t="s">
        <v>12</v>
      </c>
      <c r="D172" s="15" t="s">
        <v>53</v>
      </c>
      <c r="E172" s="31">
        <v>-11.47</v>
      </c>
      <c r="F172" s="33">
        <f t="shared" si="3"/>
        <v>657.53999999999849</v>
      </c>
      <c r="G172" s="8" t="s">
        <v>230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1:254" s="18" customFormat="1" ht="16.05" customHeight="1">
      <c r="A173" s="14">
        <v>43314</v>
      </c>
      <c r="B173" s="15" t="s">
        <v>55</v>
      </c>
      <c r="C173" s="15" t="s">
        <v>55</v>
      </c>
      <c r="D173" s="15" t="s">
        <v>233</v>
      </c>
      <c r="E173" s="31">
        <v>-1.25</v>
      </c>
      <c r="F173" s="33">
        <f t="shared" si="3"/>
        <v>656.28999999999849</v>
      </c>
      <c r="G173" s="8" t="s">
        <v>231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1:254" s="18" customFormat="1" ht="16.05" customHeight="1">
      <c r="A174" s="14">
        <v>43318</v>
      </c>
      <c r="B174" s="15" t="s">
        <v>45</v>
      </c>
      <c r="C174" s="15" t="s">
        <v>46</v>
      </c>
      <c r="D174" s="15" t="s">
        <v>249</v>
      </c>
      <c r="E174" s="31">
        <v>-3.78</v>
      </c>
      <c r="F174" s="33">
        <f t="shared" si="3"/>
        <v>652.50999999999851</v>
      </c>
      <c r="G174" s="8" t="s">
        <v>131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1:254" s="18" customFormat="1" ht="16.05" customHeight="1">
      <c r="A175" s="14">
        <v>43320</v>
      </c>
      <c r="B175" s="15" t="s">
        <v>73</v>
      </c>
      <c r="C175" s="15" t="s">
        <v>74</v>
      </c>
      <c r="D175" s="7" t="s">
        <v>355</v>
      </c>
      <c r="E175" s="31">
        <v>795.45</v>
      </c>
      <c r="F175" s="33">
        <f t="shared" si="3"/>
        <v>1447.9599999999987</v>
      </c>
      <c r="G175" s="8" t="s">
        <v>197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1:254" s="18" customFormat="1" ht="16.05" customHeight="1">
      <c r="A176" s="14">
        <v>43322</v>
      </c>
      <c r="B176" s="15" t="s">
        <v>45</v>
      </c>
      <c r="C176" s="15" t="s">
        <v>46</v>
      </c>
      <c r="D176" s="15" t="s">
        <v>247</v>
      </c>
      <c r="E176" s="31">
        <v>-93.41</v>
      </c>
      <c r="F176" s="33">
        <f t="shared" si="3"/>
        <v>1354.5499999999986</v>
      </c>
      <c r="G176" s="8" t="s">
        <v>78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1:256" s="18" customFormat="1" ht="16.05" customHeight="1">
      <c r="A177" s="14">
        <v>43322</v>
      </c>
      <c r="B177" s="15" t="s">
        <v>45</v>
      </c>
      <c r="C177" s="15" t="s">
        <v>46</v>
      </c>
      <c r="D177" s="15" t="s">
        <v>248</v>
      </c>
      <c r="E177" s="31">
        <v>-63.39</v>
      </c>
      <c r="F177" s="33">
        <f t="shared" si="3"/>
        <v>1291.1599999999985</v>
      </c>
      <c r="G177" s="8" t="s">
        <v>130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1:256" s="18" customFormat="1" ht="16.05" customHeight="1">
      <c r="A178" s="14">
        <v>43322</v>
      </c>
      <c r="B178" s="15" t="s">
        <v>49</v>
      </c>
      <c r="C178" s="15" t="s">
        <v>50</v>
      </c>
      <c r="D178" s="4" t="s">
        <v>246</v>
      </c>
      <c r="E178" s="31">
        <v>-352.37</v>
      </c>
      <c r="F178" s="29">
        <f t="shared" si="3"/>
        <v>938.78999999999849</v>
      </c>
      <c r="G178" s="8" t="s">
        <v>132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1:256" s="18" customFormat="1" ht="16.05" customHeight="1">
      <c r="A179" s="14">
        <v>43328</v>
      </c>
      <c r="B179" s="15" t="s">
        <v>14</v>
      </c>
      <c r="C179" s="15" t="s">
        <v>15</v>
      </c>
      <c r="D179" s="15" t="s">
        <v>253</v>
      </c>
      <c r="E179" s="32">
        <v>388.02</v>
      </c>
      <c r="F179" s="33">
        <f t="shared" si="3"/>
        <v>1326.8099999999986</v>
      </c>
      <c r="G179" s="8" t="s">
        <v>252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1:256" s="18" customFormat="1" ht="16.05" customHeight="1">
      <c r="A180" s="14">
        <v>43332</v>
      </c>
      <c r="B180" s="15" t="s">
        <v>14</v>
      </c>
      <c r="C180" s="15" t="s">
        <v>15</v>
      </c>
      <c r="D180" s="15" t="s">
        <v>117</v>
      </c>
      <c r="E180" s="32">
        <v>350</v>
      </c>
      <c r="F180" s="33">
        <f t="shared" si="3"/>
        <v>1676.8099999999986</v>
      </c>
      <c r="G180" s="8" t="s">
        <v>271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1:256">
      <c r="A181" s="14">
        <v>43341</v>
      </c>
      <c r="B181" s="15" t="s">
        <v>14</v>
      </c>
      <c r="C181" s="15" t="s">
        <v>15</v>
      </c>
      <c r="D181" s="15" t="s">
        <v>254</v>
      </c>
      <c r="E181" s="32">
        <v>172</v>
      </c>
      <c r="F181" s="33">
        <f t="shared" si="3"/>
        <v>1848.8099999999986</v>
      </c>
      <c r="G181" s="8" t="s">
        <v>271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1:256" s="18" customFormat="1" ht="16.05" customHeight="1">
      <c r="A182" s="5">
        <v>43341</v>
      </c>
      <c r="B182" s="15" t="s">
        <v>14</v>
      </c>
      <c r="C182" s="15" t="s">
        <v>15</v>
      </c>
      <c r="D182" s="7" t="s">
        <v>16</v>
      </c>
      <c r="E182" s="26">
        <v>160</v>
      </c>
      <c r="F182" s="33">
        <f t="shared" si="3"/>
        <v>2008.8099999999986</v>
      </c>
      <c r="G182" s="8" t="s">
        <v>133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</row>
    <row r="183" spans="1:256" s="18" customFormat="1" ht="16.05" customHeight="1">
      <c r="A183" s="14">
        <v>43343</v>
      </c>
      <c r="B183" s="15" t="s">
        <v>17</v>
      </c>
      <c r="C183" s="15" t="s">
        <v>18</v>
      </c>
      <c r="D183" s="15" t="s">
        <v>259</v>
      </c>
      <c r="E183" s="32">
        <v>-30.96</v>
      </c>
      <c r="F183" s="33">
        <f t="shared" si="3"/>
        <v>1977.8499999999985</v>
      </c>
      <c r="G183" s="7" t="s">
        <v>194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4"/>
      <c r="IV183" s="4"/>
    </row>
    <row r="184" spans="1:256" s="18" customFormat="1" ht="16.05" customHeight="1">
      <c r="A184" s="14">
        <v>43343</v>
      </c>
      <c r="B184" s="15" t="s">
        <v>17</v>
      </c>
      <c r="C184" s="15" t="s">
        <v>18</v>
      </c>
      <c r="D184" s="15" t="s">
        <v>262</v>
      </c>
      <c r="E184" s="32">
        <v>-41.5</v>
      </c>
      <c r="F184" s="33">
        <f t="shared" si="3"/>
        <v>1936.3499999999985</v>
      </c>
      <c r="G184" s="8" t="s">
        <v>151</v>
      </c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1:256">
      <c r="A185" s="14">
        <v>43343</v>
      </c>
      <c r="B185" s="15" t="s">
        <v>17</v>
      </c>
      <c r="C185" s="15" t="s">
        <v>18</v>
      </c>
      <c r="D185" s="15" t="s">
        <v>258</v>
      </c>
      <c r="E185" s="32">
        <v>-32.479999999999997</v>
      </c>
      <c r="F185" s="33">
        <f t="shared" si="3"/>
        <v>1903.8699999999985</v>
      </c>
      <c r="G185" s="8" t="s">
        <v>149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18"/>
      <c r="IV185" s="18"/>
    </row>
    <row r="186" spans="1:256" s="18" customFormat="1" ht="16.05" customHeight="1">
      <c r="A186" s="14">
        <v>43343</v>
      </c>
      <c r="B186" s="15" t="s">
        <v>17</v>
      </c>
      <c r="C186" s="15" t="s">
        <v>18</v>
      </c>
      <c r="D186" s="7" t="s">
        <v>258</v>
      </c>
      <c r="E186" s="26">
        <v>-26.73</v>
      </c>
      <c r="F186" s="33">
        <f t="shared" si="3"/>
        <v>1877.1399999999985</v>
      </c>
      <c r="G186" s="7" t="s">
        <v>149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</row>
    <row r="187" spans="1:256" s="18" customFormat="1" ht="16.05" customHeight="1">
      <c r="A187" s="14">
        <v>43343</v>
      </c>
      <c r="B187" s="15" t="s">
        <v>17</v>
      </c>
      <c r="C187" s="15" t="s">
        <v>18</v>
      </c>
      <c r="D187" s="15" t="s">
        <v>267</v>
      </c>
      <c r="E187" s="32">
        <v>-194.87</v>
      </c>
      <c r="F187" s="33">
        <f t="shared" si="3"/>
        <v>1682.2699999999986</v>
      </c>
      <c r="G187" s="7" t="s">
        <v>194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1:256">
      <c r="A188" s="14">
        <v>43343</v>
      </c>
      <c r="B188" s="15" t="s">
        <v>17</v>
      </c>
      <c r="C188" s="15" t="s">
        <v>18</v>
      </c>
      <c r="D188" s="15" t="s">
        <v>266</v>
      </c>
      <c r="E188" s="32">
        <v>-120.25</v>
      </c>
      <c r="F188" s="33">
        <f t="shared" si="3"/>
        <v>1562.0199999999986</v>
      </c>
      <c r="G188" s="8" t="s">
        <v>194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1:256" s="18" customFormat="1" ht="16.05" customHeight="1">
      <c r="A189" s="14">
        <v>43343</v>
      </c>
      <c r="B189" s="15" t="s">
        <v>17</v>
      </c>
      <c r="C189" s="15" t="s">
        <v>18</v>
      </c>
      <c r="D189" s="15" t="s">
        <v>257</v>
      </c>
      <c r="E189" s="32">
        <v>-20.5</v>
      </c>
      <c r="F189" s="33">
        <f t="shared" si="3"/>
        <v>1541.5199999999986</v>
      </c>
      <c r="G189" s="7" t="s">
        <v>138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1:256" s="18" customFormat="1" ht="16.05" customHeight="1">
      <c r="A190" s="14">
        <v>43343</v>
      </c>
      <c r="B190" s="15" t="s">
        <v>17</v>
      </c>
      <c r="C190" s="15" t="s">
        <v>18</v>
      </c>
      <c r="D190" s="7" t="s">
        <v>260</v>
      </c>
      <c r="E190" s="26">
        <v>-33.17</v>
      </c>
      <c r="F190" s="33">
        <f t="shared" si="3"/>
        <v>1508.3499999999985</v>
      </c>
      <c r="G190" s="7" t="s">
        <v>194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</row>
    <row r="191" spans="1:256" s="18" customFormat="1" ht="16.05" customHeight="1">
      <c r="A191" s="14">
        <v>43343</v>
      </c>
      <c r="B191" s="15" t="s">
        <v>17</v>
      </c>
      <c r="C191" s="15" t="s">
        <v>18</v>
      </c>
      <c r="D191" s="15" t="s">
        <v>265</v>
      </c>
      <c r="E191" s="32">
        <v>-117.98</v>
      </c>
      <c r="F191" s="33">
        <f t="shared" si="3"/>
        <v>1390.3699999999985</v>
      </c>
      <c r="G191" s="8" t="s">
        <v>194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1:256" s="18" customFormat="1" ht="16.05" customHeight="1">
      <c r="A192" s="14">
        <v>43343</v>
      </c>
      <c r="B192" s="15" t="s">
        <v>17</v>
      </c>
      <c r="C192" s="15" t="s">
        <v>18</v>
      </c>
      <c r="D192" s="15" t="s">
        <v>264</v>
      </c>
      <c r="E192" s="32">
        <v>-66.89</v>
      </c>
      <c r="F192" s="33">
        <f t="shared" si="3"/>
        <v>1323.4799999999984</v>
      </c>
      <c r="G192" s="8" t="s">
        <v>194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1:256">
      <c r="A193" s="14">
        <v>43343</v>
      </c>
      <c r="B193" s="15" t="s">
        <v>17</v>
      </c>
      <c r="C193" s="15" t="s">
        <v>18</v>
      </c>
      <c r="D193" s="7" t="s">
        <v>263</v>
      </c>
      <c r="E193" s="26">
        <v>-54.44</v>
      </c>
      <c r="F193" s="33">
        <f t="shared" si="3"/>
        <v>1269.0399999999984</v>
      </c>
      <c r="G193" s="8" t="s">
        <v>194</v>
      </c>
    </row>
    <row r="194" spans="1:256" s="18" customFormat="1" ht="16.05" customHeight="1">
      <c r="A194" s="14">
        <v>43343</v>
      </c>
      <c r="B194" s="15" t="s">
        <v>17</v>
      </c>
      <c r="C194" s="15" t="s">
        <v>18</v>
      </c>
      <c r="D194" s="15" t="s">
        <v>261</v>
      </c>
      <c r="E194" s="32">
        <v>-34.96</v>
      </c>
      <c r="F194" s="33">
        <f t="shared" si="3"/>
        <v>1234.0799999999983</v>
      </c>
      <c r="G194" s="7" t="s">
        <v>194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1:256" s="18" customFormat="1" ht="16.05" customHeight="1">
      <c r="A195" s="14">
        <v>43343</v>
      </c>
      <c r="B195" s="15" t="s">
        <v>17</v>
      </c>
      <c r="C195" s="15" t="s">
        <v>18</v>
      </c>
      <c r="D195" s="15" t="s">
        <v>256</v>
      </c>
      <c r="E195" s="32">
        <v>-18.41</v>
      </c>
      <c r="F195" s="33">
        <f t="shared" si="3"/>
        <v>1215.6699999999983</v>
      </c>
      <c r="G195" s="8" t="s">
        <v>194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4"/>
      <c r="IV195" s="4"/>
    </row>
    <row r="196" spans="1:256">
      <c r="A196" s="14">
        <v>43343</v>
      </c>
      <c r="B196" s="15" t="s">
        <v>17</v>
      </c>
      <c r="C196" s="15" t="s">
        <v>18</v>
      </c>
      <c r="D196" s="15" t="s">
        <v>255</v>
      </c>
      <c r="E196" s="32">
        <v>-7.99</v>
      </c>
      <c r="F196" s="28">
        <f t="shared" si="3"/>
        <v>1207.6799999999982</v>
      </c>
      <c r="G196" s="7" t="s">
        <v>141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18"/>
      <c r="IV196" s="18"/>
    </row>
    <row r="197" spans="1:256" s="18" customFormat="1" ht="16.05" customHeight="1">
      <c r="A197" s="5">
        <v>43346</v>
      </c>
      <c r="B197" s="15" t="s">
        <v>14</v>
      </c>
      <c r="C197" s="15" t="s">
        <v>15</v>
      </c>
      <c r="D197" s="7" t="s">
        <v>268</v>
      </c>
      <c r="E197" s="40">
        <v>499.4</v>
      </c>
      <c r="F197" s="33">
        <f>F196+E197</f>
        <v>1707.0799999999981</v>
      </c>
      <c r="G197" s="7" t="s">
        <v>270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</row>
    <row r="198" spans="1:256">
      <c r="A198" s="14">
        <v>43347</v>
      </c>
      <c r="B198" s="15" t="s">
        <v>11</v>
      </c>
      <c r="C198" s="15" t="s">
        <v>12</v>
      </c>
      <c r="D198" s="15" t="s">
        <v>53</v>
      </c>
      <c r="E198" s="31">
        <v>-11.47</v>
      </c>
      <c r="F198" s="33">
        <f t="shared" ref="F198:F261" si="4">F197+E198</f>
        <v>1695.6099999999981</v>
      </c>
      <c r="G198" s="8" t="s">
        <v>230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1:256" s="18" customFormat="1" ht="16.05" customHeight="1">
      <c r="A199" s="14">
        <v>43347</v>
      </c>
      <c r="B199" s="15" t="s">
        <v>55</v>
      </c>
      <c r="C199" s="15" t="s">
        <v>55</v>
      </c>
      <c r="D199" s="15" t="s">
        <v>56</v>
      </c>
      <c r="E199" s="31">
        <v>-1.25</v>
      </c>
      <c r="F199" s="33">
        <f t="shared" si="4"/>
        <v>1694.3599999999981</v>
      </c>
      <c r="G199" s="8" t="s">
        <v>231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1:256" s="18" customFormat="1" ht="16.05" customHeight="1">
      <c r="A200" s="5">
        <v>43348</v>
      </c>
      <c r="B200" s="15" t="s">
        <v>45</v>
      </c>
      <c r="C200" s="15" t="s">
        <v>46</v>
      </c>
      <c r="D200" s="7" t="s">
        <v>269</v>
      </c>
      <c r="E200" s="40">
        <v>-3.78</v>
      </c>
      <c r="F200" s="33">
        <f t="shared" si="4"/>
        <v>1690.5799999999981</v>
      </c>
      <c r="G200" s="8" t="s">
        <v>131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</row>
    <row r="201" spans="1:256">
      <c r="A201" s="14">
        <v>43350</v>
      </c>
      <c r="B201" s="15" t="s">
        <v>73</v>
      </c>
      <c r="C201" s="15" t="s">
        <v>74</v>
      </c>
      <c r="D201" s="15" t="s">
        <v>349</v>
      </c>
      <c r="E201" s="31">
        <v>1011.98</v>
      </c>
      <c r="F201" s="33">
        <f t="shared" si="4"/>
        <v>2702.5599999999981</v>
      </c>
      <c r="G201" s="8" t="s">
        <v>197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18"/>
      <c r="IV201" s="18"/>
    </row>
    <row r="202" spans="1:256">
      <c r="A202" s="5">
        <v>43353</v>
      </c>
      <c r="B202" s="15" t="s">
        <v>49</v>
      </c>
      <c r="C202" s="15" t="s">
        <v>50</v>
      </c>
      <c r="D202" s="4" t="s">
        <v>246</v>
      </c>
      <c r="E202" s="41">
        <v>-352.37</v>
      </c>
      <c r="F202" s="33">
        <f t="shared" si="4"/>
        <v>2350.1899999999982</v>
      </c>
      <c r="G202" s="8" t="s">
        <v>132</v>
      </c>
    </row>
    <row r="203" spans="1:256">
      <c r="A203" s="5">
        <v>43353</v>
      </c>
      <c r="B203" s="15" t="s">
        <v>45</v>
      </c>
      <c r="C203" s="15" t="s">
        <v>46</v>
      </c>
      <c r="D203" s="15" t="s">
        <v>307</v>
      </c>
      <c r="E203" s="40">
        <v>-67.53</v>
      </c>
      <c r="F203" s="33">
        <f t="shared" si="4"/>
        <v>2282.659999999998</v>
      </c>
      <c r="G203" s="8" t="s">
        <v>78</v>
      </c>
    </row>
    <row r="204" spans="1:256" s="37" customFormat="1" ht="16.05" customHeight="1">
      <c r="A204" s="14">
        <v>43353</v>
      </c>
      <c r="B204" s="15" t="s">
        <v>45</v>
      </c>
      <c r="C204" s="15" t="s">
        <v>46</v>
      </c>
      <c r="D204" s="15" t="s">
        <v>310</v>
      </c>
      <c r="E204" s="31">
        <v>-19</v>
      </c>
      <c r="F204" s="33">
        <f t="shared" si="4"/>
        <v>2263.659999999998</v>
      </c>
      <c r="G204" s="8" t="s">
        <v>143</v>
      </c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4"/>
      <c r="IV204" s="4"/>
    </row>
    <row r="205" spans="1:256" s="18" customFormat="1" ht="16.05" customHeight="1">
      <c r="A205" s="14">
        <v>43353</v>
      </c>
      <c r="B205" s="15" t="s">
        <v>45</v>
      </c>
      <c r="C205" s="15" t="s">
        <v>46</v>
      </c>
      <c r="D205" s="15" t="s">
        <v>311</v>
      </c>
      <c r="E205" s="31">
        <v>-63.39</v>
      </c>
      <c r="F205" s="33">
        <f t="shared" si="4"/>
        <v>2200.2699999999982</v>
      </c>
      <c r="G205" s="8" t="s">
        <v>130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1:256">
      <c r="A206" s="5">
        <v>43354</v>
      </c>
      <c r="B206" s="38" t="s">
        <v>8</v>
      </c>
      <c r="C206" s="38" t="s">
        <v>9</v>
      </c>
      <c r="D206" s="38" t="s">
        <v>305</v>
      </c>
      <c r="E206" s="40">
        <v>-59.34</v>
      </c>
      <c r="F206" s="33">
        <f t="shared" si="4"/>
        <v>2140.929999999998</v>
      </c>
    </row>
    <row r="207" spans="1:256" s="37" customFormat="1" ht="16.05" customHeight="1">
      <c r="A207" s="39">
        <v>43354</v>
      </c>
      <c r="B207" s="38" t="s">
        <v>14</v>
      </c>
      <c r="C207" s="38" t="s">
        <v>15</v>
      </c>
      <c r="D207" s="38" t="s">
        <v>301</v>
      </c>
      <c r="E207" s="42">
        <v>7.5</v>
      </c>
      <c r="F207" s="33">
        <f t="shared" si="4"/>
        <v>2148.429999999998</v>
      </c>
      <c r="G207" s="36" t="s">
        <v>130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36"/>
      <c r="HJ207" s="36"/>
      <c r="HK207" s="36"/>
      <c r="HL207" s="36"/>
      <c r="HM207" s="36"/>
      <c r="HN207" s="36"/>
      <c r="HO207" s="36"/>
      <c r="HP207" s="36"/>
      <c r="HQ207" s="36"/>
      <c r="HR207" s="36"/>
      <c r="HS207" s="36"/>
      <c r="HT207" s="36"/>
      <c r="HU207" s="36"/>
      <c r="HV207" s="36"/>
      <c r="HW207" s="36"/>
      <c r="HX207" s="36"/>
      <c r="HY207" s="36"/>
      <c r="HZ207" s="36"/>
      <c r="IA207" s="36"/>
      <c r="IB207" s="36"/>
      <c r="IC207" s="36"/>
      <c r="ID207" s="36"/>
      <c r="IE207" s="36"/>
      <c r="IF207" s="36"/>
      <c r="IG207" s="36"/>
      <c r="IH207" s="36"/>
      <c r="II207" s="36"/>
      <c r="IJ207" s="36"/>
      <c r="IK207" s="36"/>
      <c r="IL207" s="36"/>
      <c r="IM207" s="36"/>
      <c r="IN207" s="36"/>
      <c r="IO207" s="36"/>
      <c r="IP207" s="36"/>
      <c r="IQ207" s="36"/>
      <c r="IR207" s="36"/>
      <c r="IS207" s="36"/>
      <c r="IT207" s="36"/>
      <c r="IU207" s="36"/>
      <c r="IV207" s="36"/>
    </row>
    <row r="208" spans="1:256">
      <c r="A208" s="39">
        <v>43354</v>
      </c>
      <c r="B208" s="38" t="s">
        <v>14</v>
      </c>
      <c r="C208" s="38" t="s">
        <v>15</v>
      </c>
      <c r="D208" s="38" t="s">
        <v>308</v>
      </c>
      <c r="E208" s="42">
        <v>41.53</v>
      </c>
      <c r="F208" s="33">
        <f t="shared" si="4"/>
        <v>2189.9599999999982</v>
      </c>
      <c r="G208" s="36" t="s">
        <v>146</v>
      </c>
    </row>
    <row r="209" spans="1:256" s="18" customFormat="1" ht="16.05" customHeight="1">
      <c r="A209" s="5">
        <v>43355</v>
      </c>
      <c r="B209" s="38" t="s">
        <v>8</v>
      </c>
      <c r="C209" s="38" t="s">
        <v>9</v>
      </c>
      <c r="D209" s="38" t="s">
        <v>306</v>
      </c>
      <c r="E209" s="40">
        <v>-21.7</v>
      </c>
      <c r="F209" s="33">
        <f t="shared" si="4"/>
        <v>2168.2599999999984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</row>
    <row r="210" spans="1:256">
      <c r="A210" s="39">
        <v>43357</v>
      </c>
      <c r="B210" s="38" t="s">
        <v>14</v>
      </c>
      <c r="C210" s="38" t="s">
        <v>15</v>
      </c>
      <c r="D210" s="38" t="s">
        <v>309</v>
      </c>
      <c r="E210" s="42">
        <v>17.809999999999999</v>
      </c>
      <c r="F210" s="29">
        <f t="shared" si="4"/>
        <v>2186.0699999999983</v>
      </c>
      <c r="G210" s="36" t="s">
        <v>130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  <c r="HY210" s="36"/>
      <c r="HZ210" s="36"/>
      <c r="IA210" s="36"/>
      <c r="IB210" s="36"/>
      <c r="IC210" s="36"/>
      <c r="ID210" s="36"/>
      <c r="IE210" s="36"/>
      <c r="IF210" s="36"/>
      <c r="IG210" s="36"/>
      <c r="IH210" s="36"/>
      <c r="II210" s="36"/>
      <c r="IJ210" s="36"/>
      <c r="IK210" s="36"/>
      <c r="IL210" s="36"/>
      <c r="IM210" s="36"/>
      <c r="IN210" s="36"/>
      <c r="IO210" s="36"/>
      <c r="IP210" s="36"/>
      <c r="IQ210" s="36"/>
      <c r="IR210" s="36"/>
      <c r="IS210" s="36"/>
      <c r="IT210" s="36"/>
      <c r="IU210" s="36"/>
      <c r="IV210" s="36"/>
    </row>
    <row r="211" spans="1:256">
      <c r="A211" s="39">
        <v>43368</v>
      </c>
      <c r="B211" s="38" t="s">
        <v>14</v>
      </c>
      <c r="C211" s="38" t="s">
        <v>15</v>
      </c>
      <c r="D211" s="38" t="s">
        <v>312</v>
      </c>
      <c r="E211" s="44">
        <v>17.5</v>
      </c>
      <c r="F211" s="33">
        <f t="shared" si="4"/>
        <v>2203.5699999999983</v>
      </c>
      <c r="G211" s="36" t="s">
        <v>146</v>
      </c>
    </row>
    <row r="212" spans="1:256" s="37" customFormat="1" ht="16.05" customHeight="1">
      <c r="A212" s="39">
        <v>43369</v>
      </c>
      <c r="B212" s="38" t="s">
        <v>14</v>
      </c>
      <c r="C212" s="38" t="s">
        <v>15</v>
      </c>
      <c r="D212" s="38" t="s">
        <v>16</v>
      </c>
      <c r="E212" s="44">
        <v>160</v>
      </c>
      <c r="F212" s="33">
        <f t="shared" si="4"/>
        <v>2363.5699999999983</v>
      </c>
      <c r="G212" s="8" t="s">
        <v>133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  <c r="IV212" s="36"/>
    </row>
    <row r="213" spans="1:256" s="37" customFormat="1" ht="16.05" customHeight="1">
      <c r="A213" s="39">
        <v>43370</v>
      </c>
      <c r="B213" s="38" t="s">
        <v>14</v>
      </c>
      <c r="C213" s="38" t="s">
        <v>15</v>
      </c>
      <c r="D213" s="38" t="s">
        <v>301</v>
      </c>
      <c r="E213" s="44">
        <v>7.5</v>
      </c>
      <c r="F213" s="33">
        <f t="shared" si="4"/>
        <v>2371.0699999999983</v>
      </c>
      <c r="G213" s="36" t="s">
        <v>130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  <c r="HY213" s="36"/>
      <c r="HZ213" s="36"/>
      <c r="IA213" s="36"/>
      <c r="IB213" s="36"/>
      <c r="IC213" s="36"/>
      <c r="ID213" s="36"/>
      <c r="IE213" s="36"/>
      <c r="IF213" s="36"/>
      <c r="IG213" s="36"/>
      <c r="IH213" s="36"/>
      <c r="II213" s="36"/>
      <c r="IJ213" s="36"/>
      <c r="IK213" s="36"/>
      <c r="IL213" s="36"/>
      <c r="IM213" s="36"/>
      <c r="IN213" s="36"/>
      <c r="IO213" s="36"/>
      <c r="IP213" s="36"/>
      <c r="IQ213" s="36"/>
      <c r="IR213" s="36"/>
      <c r="IS213" s="36"/>
      <c r="IT213" s="36"/>
      <c r="IU213" s="36"/>
      <c r="IV213" s="36"/>
    </row>
    <row r="214" spans="1:256" s="18" customFormat="1" ht="16.05" customHeight="1">
      <c r="A214" s="5">
        <v>43367</v>
      </c>
      <c r="B214" s="15" t="s">
        <v>14</v>
      </c>
      <c r="C214" s="15" t="s">
        <v>313</v>
      </c>
      <c r="D214" s="7" t="s">
        <v>314</v>
      </c>
      <c r="E214" s="26">
        <v>-499.4</v>
      </c>
      <c r="F214" s="33">
        <f t="shared" si="4"/>
        <v>1871.6699999999983</v>
      </c>
      <c r="G214" s="7" t="s">
        <v>315</v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</row>
    <row r="215" spans="1:256" s="18" customFormat="1" ht="16.05" customHeight="1">
      <c r="A215" s="14">
        <v>43360</v>
      </c>
      <c r="B215" s="15" t="s">
        <v>45</v>
      </c>
      <c r="C215" s="15" t="s">
        <v>46</v>
      </c>
      <c r="D215" s="15" t="s">
        <v>316</v>
      </c>
      <c r="E215" s="32">
        <v>-221.62</v>
      </c>
      <c r="F215" s="33">
        <f t="shared" si="4"/>
        <v>1650.0499999999984</v>
      </c>
      <c r="G215" s="8" t="s">
        <v>64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1:256" s="18" customFormat="1" ht="16.05" customHeight="1">
      <c r="A216" s="43">
        <v>43363</v>
      </c>
      <c r="B216" s="38" t="s">
        <v>8</v>
      </c>
      <c r="C216" s="38" t="s">
        <v>9</v>
      </c>
      <c r="D216" s="38" t="s">
        <v>317</v>
      </c>
      <c r="E216" s="26">
        <v>-25</v>
      </c>
      <c r="F216" s="33">
        <f t="shared" si="4"/>
        <v>1625.0499999999984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</row>
    <row r="217" spans="1:256" s="37" customFormat="1" ht="16.05" customHeight="1">
      <c r="A217" s="39">
        <v>43360</v>
      </c>
      <c r="B217" s="38" t="s">
        <v>41</v>
      </c>
      <c r="C217" s="38" t="s">
        <v>42</v>
      </c>
      <c r="D217" s="38" t="s">
        <v>318</v>
      </c>
      <c r="E217" s="44">
        <v>-40</v>
      </c>
      <c r="F217" s="33">
        <f t="shared" si="4"/>
        <v>1585.0499999999984</v>
      </c>
      <c r="G217" s="8" t="s">
        <v>42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  <c r="HY217" s="36"/>
      <c r="HZ217" s="36"/>
      <c r="IA217" s="36"/>
      <c r="IB217" s="36"/>
      <c r="IC217" s="36"/>
      <c r="ID217" s="36"/>
      <c r="IE217" s="36"/>
      <c r="IF217" s="36"/>
      <c r="IG217" s="36"/>
      <c r="IH217" s="36"/>
      <c r="II217" s="36"/>
      <c r="IJ217" s="36"/>
      <c r="IK217" s="36"/>
      <c r="IL217" s="36"/>
      <c r="IM217" s="36"/>
      <c r="IN217" s="36"/>
      <c r="IO217" s="36"/>
      <c r="IP217" s="36"/>
      <c r="IQ217" s="36"/>
      <c r="IR217" s="36"/>
      <c r="IS217" s="36"/>
      <c r="IT217" s="36"/>
      <c r="IU217" s="36"/>
      <c r="IV217" s="36"/>
    </row>
    <row r="218" spans="1:256" s="37" customFormat="1" ht="16.05" customHeight="1">
      <c r="A218" s="39">
        <v>43368</v>
      </c>
      <c r="B218" s="38" t="s">
        <v>41</v>
      </c>
      <c r="C218" s="38" t="s">
        <v>42</v>
      </c>
      <c r="D218" s="38" t="s">
        <v>319</v>
      </c>
      <c r="E218" s="44">
        <v>-100</v>
      </c>
      <c r="F218" s="33">
        <f t="shared" si="4"/>
        <v>1485.0499999999984</v>
      </c>
      <c r="G218" s="8" t="s">
        <v>42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36"/>
      <c r="HJ218" s="36"/>
      <c r="HK218" s="36"/>
      <c r="HL218" s="36"/>
      <c r="HM218" s="36"/>
      <c r="HN218" s="36"/>
      <c r="HO218" s="36"/>
      <c r="HP218" s="36"/>
      <c r="HQ218" s="36"/>
      <c r="HR218" s="36"/>
      <c r="HS218" s="36"/>
      <c r="HT218" s="36"/>
      <c r="HU218" s="36"/>
      <c r="HV218" s="36"/>
      <c r="HW218" s="36"/>
      <c r="HX218" s="36"/>
      <c r="HY218" s="36"/>
      <c r="HZ218" s="36"/>
      <c r="IA218" s="36"/>
      <c r="IB218" s="36"/>
      <c r="IC218" s="36"/>
      <c r="ID218" s="36"/>
      <c r="IE218" s="36"/>
      <c r="IF218" s="36"/>
      <c r="IG218" s="36"/>
      <c r="IH218" s="36"/>
      <c r="II218" s="36"/>
      <c r="IJ218" s="36"/>
      <c r="IK218" s="36"/>
      <c r="IL218" s="36"/>
      <c r="IM218" s="36"/>
      <c r="IN218" s="36"/>
      <c r="IO218" s="36"/>
      <c r="IP218" s="36"/>
      <c r="IQ218" s="36"/>
      <c r="IR218" s="36"/>
      <c r="IS218" s="36"/>
      <c r="IT218" s="36"/>
      <c r="IU218" s="36"/>
      <c r="IV218" s="36"/>
    </row>
    <row r="219" spans="1:256" s="37" customFormat="1" ht="16.05" customHeight="1">
      <c r="A219" s="39">
        <v>43371</v>
      </c>
      <c r="B219" s="38" t="s">
        <v>17</v>
      </c>
      <c r="C219" s="38" t="s">
        <v>18</v>
      </c>
      <c r="D219" s="38" t="s">
        <v>295</v>
      </c>
      <c r="E219" s="44">
        <v>-13.8</v>
      </c>
      <c r="F219" s="33">
        <f t="shared" si="4"/>
        <v>1471.2499999999984</v>
      </c>
      <c r="G219" s="8" t="s">
        <v>138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  <c r="HK219" s="36"/>
      <c r="HL219" s="36"/>
      <c r="HM219" s="36"/>
      <c r="HN219" s="36"/>
      <c r="HO219" s="36"/>
      <c r="HP219" s="36"/>
      <c r="HQ219" s="36"/>
      <c r="HR219" s="36"/>
      <c r="HS219" s="36"/>
      <c r="HT219" s="36"/>
      <c r="HU219" s="36"/>
      <c r="HV219" s="36"/>
      <c r="HW219" s="36"/>
      <c r="HX219" s="36"/>
      <c r="HY219" s="36"/>
      <c r="HZ219" s="36"/>
      <c r="IA219" s="36"/>
      <c r="IB219" s="36"/>
      <c r="IC219" s="36"/>
      <c r="ID219" s="36"/>
      <c r="IE219" s="36"/>
      <c r="IF219" s="36"/>
      <c r="IG219" s="36"/>
      <c r="IH219" s="36"/>
      <c r="II219" s="36"/>
      <c r="IJ219" s="36"/>
      <c r="IK219" s="36"/>
      <c r="IL219" s="36"/>
      <c r="IM219" s="36"/>
      <c r="IN219" s="36"/>
      <c r="IO219" s="36"/>
      <c r="IP219" s="36"/>
      <c r="IQ219" s="36"/>
      <c r="IR219" s="36"/>
      <c r="IS219" s="36"/>
      <c r="IT219" s="36"/>
      <c r="IU219" s="36"/>
      <c r="IV219" s="36"/>
    </row>
    <row r="220" spans="1:256" s="37" customFormat="1" ht="16.05" customHeight="1">
      <c r="A220" s="39">
        <v>43371</v>
      </c>
      <c r="B220" s="38" t="s">
        <v>17</v>
      </c>
      <c r="C220" s="38" t="s">
        <v>18</v>
      </c>
      <c r="D220" s="38" t="s">
        <v>294</v>
      </c>
      <c r="E220" s="44">
        <v>-15.1</v>
      </c>
      <c r="F220" s="33">
        <f t="shared" si="4"/>
        <v>1456.1499999999985</v>
      </c>
      <c r="G220" s="8" t="s">
        <v>137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  <c r="GK220" s="36"/>
      <c r="GL220" s="36"/>
      <c r="GM220" s="36"/>
      <c r="GN220" s="36"/>
      <c r="GO220" s="36"/>
      <c r="GP220" s="36"/>
      <c r="GQ220" s="36"/>
      <c r="GR220" s="36"/>
      <c r="GS220" s="36"/>
      <c r="GT220" s="36"/>
      <c r="GU220" s="36"/>
      <c r="GV220" s="36"/>
      <c r="GW220" s="36"/>
      <c r="GX220" s="36"/>
      <c r="GY220" s="36"/>
      <c r="GZ220" s="36"/>
      <c r="HA220" s="36"/>
      <c r="HB220" s="36"/>
      <c r="HC220" s="36"/>
      <c r="HD220" s="36"/>
      <c r="HE220" s="36"/>
      <c r="HF220" s="36"/>
      <c r="HG220" s="36"/>
      <c r="HH220" s="36"/>
      <c r="HI220" s="36"/>
      <c r="HJ220" s="36"/>
      <c r="HK220" s="36"/>
      <c r="HL220" s="36"/>
      <c r="HM220" s="36"/>
      <c r="HN220" s="36"/>
      <c r="HO220" s="36"/>
      <c r="HP220" s="36"/>
      <c r="HQ220" s="36"/>
      <c r="HR220" s="36"/>
      <c r="HS220" s="36"/>
      <c r="HT220" s="36"/>
      <c r="HU220" s="36"/>
      <c r="HV220" s="36"/>
      <c r="HW220" s="36"/>
      <c r="HX220" s="36"/>
      <c r="HY220" s="36"/>
      <c r="HZ220" s="36"/>
      <c r="IA220" s="36"/>
      <c r="IB220" s="36"/>
      <c r="IC220" s="36"/>
      <c r="ID220" s="36"/>
      <c r="IE220" s="36"/>
      <c r="IF220" s="36"/>
      <c r="IG220" s="36"/>
      <c r="IH220" s="36"/>
      <c r="II220" s="36"/>
      <c r="IJ220" s="36"/>
      <c r="IK220" s="36"/>
      <c r="IL220" s="36"/>
      <c r="IM220" s="36"/>
      <c r="IN220" s="36"/>
      <c r="IO220" s="36"/>
      <c r="IP220" s="36"/>
      <c r="IQ220" s="36"/>
      <c r="IR220" s="36"/>
      <c r="IS220" s="36"/>
      <c r="IT220" s="36"/>
      <c r="IU220" s="36"/>
      <c r="IV220" s="36"/>
    </row>
    <row r="221" spans="1:256" s="37" customFormat="1" ht="16.05" customHeight="1">
      <c r="A221" s="39">
        <v>43371</v>
      </c>
      <c r="B221" s="38" t="s">
        <v>17</v>
      </c>
      <c r="C221" s="38" t="s">
        <v>18</v>
      </c>
      <c r="D221" s="38" t="s">
        <v>289</v>
      </c>
      <c r="E221" s="44">
        <v>-26</v>
      </c>
      <c r="F221" s="33">
        <f t="shared" si="4"/>
        <v>1430.1499999999985</v>
      </c>
      <c r="G221" s="7" t="s">
        <v>135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36"/>
      <c r="GO221" s="36"/>
      <c r="GP221" s="36"/>
      <c r="GQ221" s="36"/>
      <c r="GR221" s="36"/>
      <c r="GS221" s="36"/>
      <c r="GT221" s="36"/>
      <c r="GU221" s="36"/>
      <c r="GV221" s="36"/>
      <c r="GW221" s="36"/>
      <c r="GX221" s="36"/>
      <c r="GY221" s="36"/>
      <c r="GZ221" s="36"/>
      <c r="HA221" s="36"/>
      <c r="HB221" s="36"/>
      <c r="HC221" s="36"/>
      <c r="HD221" s="36"/>
      <c r="HE221" s="36"/>
      <c r="HF221" s="36"/>
      <c r="HG221" s="36"/>
      <c r="HH221" s="36"/>
      <c r="HI221" s="36"/>
      <c r="HJ221" s="36"/>
      <c r="HK221" s="36"/>
      <c r="HL221" s="36"/>
      <c r="HM221" s="36"/>
      <c r="HN221" s="36"/>
      <c r="HO221" s="36"/>
      <c r="HP221" s="36"/>
      <c r="HQ221" s="36"/>
      <c r="HR221" s="36"/>
      <c r="HS221" s="36"/>
      <c r="HT221" s="36"/>
      <c r="HU221" s="36"/>
      <c r="HV221" s="36"/>
      <c r="HW221" s="36"/>
      <c r="HX221" s="36"/>
      <c r="HY221" s="36"/>
      <c r="HZ221" s="36"/>
      <c r="IA221" s="36"/>
      <c r="IB221" s="36"/>
      <c r="IC221" s="36"/>
      <c r="ID221" s="36"/>
      <c r="IE221" s="36"/>
      <c r="IF221" s="36"/>
      <c r="IG221" s="36"/>
      <c r="IH221" s="36"/>
      <c r="II221" s="36"/>
      <c r="IJ221" s="36"/>
      <c r="IK221" s="36"/>
      <c r="IL221" s="36"/>
      <c r="IM221" s="36"/>
      <c r="IN221" s="36"/>
      <c r="IO221" s="36"/>
      <c r="IP221" s="36"/>
      <c r="IQ221" s="36"/>
      <c r="IR221" s="36"/>
      <c r="IS221" s="36"/>
      <c r="IT221" s="36"/>
      <c r="IU221" s="36"/>
      <c r="IV221" s="36"/>
    </row>
    <row r="222" spans="1:256" s="37" customFormat="1" ht="16.05" customHeight="1">
      <c r="A222" s="39">
        <v>43371</v>
      </c>
      <c r="B222" s="38" t="s">
        <v>17</v>
      </c>
      <c r="C222" s="38" t="s">
        <v>18</v>
      </c>
      <c r="D222" s="38" t="s">
        <v>300</v>
      </c>
      <c r="E222" s="44">
        <v>-4.5</v>
      </c>
      <c r="F222" s="33">
        <f t="shared" si="4"/>
        <v>1425.6499999999985</v>
      </c>
      <c r="G222" s="7" t="s">
        <v>142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36"/>
      <c r="HJ222" s="36"/>
      <c r="HK222" s="36"/>
      <c r="HL222" s="36"/>
      <c r="HM222" s="36"/>
      <c r="HN222" s="36"/>
      <c r="HO222" s="36"/>
      <c r="HP222" s="36"/>
      <c r="HQ222" s="36"/>
      <c r="HR222" s="36"/>
      <c r="HS222" s="36"/>
      <c r="HT222" s="36"/>
      <c r="HU222" s="36"/>
      <c r="HV222" s="36"/>
      <c r="HW222" s="36"/>
      <c r="HX222" s="36"/>
      <c r="HY222" s="36"/>
      <c r="HZ222" s="36"/>
      <c r="IA222" s="36"/>
      <c r="IB222" s="36"/>
      <c r="IC222" s="36"/>
      <c r="ID222" s="36"/>
      <c r="IE222" s="36"/>
      <c r="IF222" s="36"/>
      <c r="IG222" s="36"/>
      <c r="IH222" s="36"/>
      <c r="II222" s="36"/>
      <c r="IJ222" s="36"/>
      <c r="IK222" s="36"/>
      <c r="IL222" s="36"/>
      <c r="IM222" s="36"/>
      <c r="IN222" s="36"/>
      <c r="IO222" s="36"/>
      <c r="IP222" s="36"/>
      <c r="IQ222" s="36"/>
      <c r="IR222" s="36"/>
      <c r="IS222" s="36"/>
      <c r="IT222" s="36"/>
      <c r="IU222" s="36"/>
      <c r="IV222" s="36"/>
    </row>
    <row r="223" spans="1:256" s="37" customFormat="1" ht="16.05" customHeight="1">
      <c r="A223" s="39">
        <v>43371</v>
      </c>
      <c r="B223" s="38" t="s">
        <v>17</v>
      </c>
      <c r="C223" s="38" t="s">
        <v>18</v>
      </c>
      <c r="D223" s="38" t="s">
        <v>284</v>
      </c>
      <c r="E223" s="44">
        <v>-34.630000000000003</v>
      </c>
      <c r="F223" s="33">
        <f t="shared" si="4"/>
        <v>1391.0199999999984</v>
      </c>
      <c r="G223" s="8" t="s">
        <v>194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  <c r="HQ223" s="36"/>
      <c r="HR223" s="36"/>
      <c r="HS223" s="36"/>
      <c r="HT223" s="36"/>
      <c r="HU223" s="36"/>
      <c r="HV223" s="36"/>
      <c r="HW223" s="36"/>
      <c r="HX223" s="36"/>
      <c r="HY223" s="36"/>
      <c r="HZ223" s="36"/>
      <c r="IA223" s="36"/>
      <c r="IB223" s="36"/>
      <c r="IC223" s="36"/>
      <c r="ID223" s="36"/>
      <c r="IE223" s="36"/>
      <c r="IF223" s="36"/>
      <c r="IG223" s="36"/>
      <c r="IH223" s="36"/>
      <c r="II223" s="36"/>
      <c r="IJ223" s="36"/>
      <c r="IK223" s="36"/>
      <c r="IL223" s="36"/>
      <c r="IM223" s="36"/>
      <c r="IN223" s="36"/>
      <c r="IO223" s="36"/>
      <c r="IP223" s="36"/>
      <c r="IQ223" s="36"/>
      <c r="IR223" s="36"/>
      <c r="IS223" s="36"/>
      <c r="IT223" s="36"/>
      <c r="IU223" s="36"/>
      <c r="IV223" s="36"/>
    </row>
    <row r="224" spans="1:256" s="37" customFormat="1" ht="16.05" customHeight="1">
      <c r="A224" s="39">
        <v>43371</v>
      </c>
      <c r="B224" s="38" t="s">
        <v>17</v>
      </c>
      <c r="C224" s="38" t="s">
        <v>18</v>
      </c>
      <c r="D224" s="38" t="s">
        <v>290</v>
      </c>
      <c r="E224" s="44">
        <v>-20.5</v>
      </c>
      <c r="F224" s="33">
        <f t="shared" si="4"/>
        <v>1370.5199999999984</v>
      </c>
      <c r="G224" s="8" t="s">
        <v>138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36"/>
      <c r="HJ224" s="36"/>
      <c r="HK224" s="36"/>
      <c r="HL224" s="36"/>
      <c r="HM224" s="36"/>
      <c r="HN224" s="36"/>
      <c r="HO224" s="36"/>
      <c r="HP224" s="36"/>
      <c r="HQ224" s="36"/>
      <c r="HR224" s="36"/>
      <c r="HS224" s="36"/>
      <c r="HT224" s="36"/>
      <c r="HU224" s="36"/>
      <c r="HV224" s="36"/>
      <c r="HW224" s="36"/>
      <c r="HX224" s="36"/>
      <c r="HY224" s="36"/>
      <c r="HZ224" s="36"/>
      <c r="IA224" s="36"/>
      <c r="IB224" s="36"/>
      <c r="IC224" s="36"/>
      <c r="ID224" s="36"/>
      <c r="IE224" s="36"/>
      <c r="IF224" s="36"/>
      <c r="IG224" s="36"/>
      <c r="IH224" s="36"/>
      <c r="II224" s="36"/>
      <c r="IJ224" s="36"/>
      <c r="IK224" s="36"/>
      <c r="IL224" s="36"/>
      <c r="IM224" s="36"/>
      <c r="IN224" s="36"/>
      <c r="IO224" s="36"/>
      <c r="IP224" s="36"/>
      <c r="IQ224" s="36"/>
      <c r="IR224" s="36"/>
      <c r="IS224" s="36"/>
      <c r="IT224" s="36"/>
      <c r="IU224" s="36"/>
      <c r="IV224" s="36"/>
    </row>
    <row r="225" spans="1:256" s="37" customFormat="1" ht="16.05" customHeight="1">
      <c r="A225" s="39">
        <v>43371</v>
      </c>
      <c r="B225" s="38" t="s">
        <v>17</v>
      </c>
      <c r="C225" s="38" t="s">
        <v>18</v>
      </c>
      <c r="D225" s="38" t="s">
        <v>288</v>
      </c>
      <c r="E225" s="44">
        <v>-27.72</v>
      </c>
      <c r="F225" s="33">
        <f t="shared" si="4"/>
        <v>1342.7999999999984</v>
      </c>
      <c r="G225" s="8" t="s">
        <v>162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36"/>
      <c r="HJ225" s="36"/>
      <c r="HK225" s="36"/>
      <c r="HL225" s="36"/>
      <c r="HM225" s="36"/>
      <c r="HN225" s="36"/>
      <c r="HO225" s="36"/>
      <c r="HP225" s="36"/>
      <c r="HQ225" s="36"/>
      <c r="HR225" s="36"/>
      <c r="HS225" s="36"/>
      <c r="HT225" s="36"/>
      <c r="HU225" s="36"/>
      <c r="HV225" s="36"/>
      <c r="HW225" s="36"/>
      <c r="HX225" s="36"/>
      <c r="HY225" s="36"/>
      <c r="HZ225" s="36"/>
      <c r="IA225" s="36"/>
      <c r="IB225" s="36"/>
      <c r="IC225" s="36"/>
      <c r="ID225" s="36"/>
      <c r="IE225" s="36"/>
      <c r="IF225" s="36"/>
      <c r="IG225" s="36"/>
      <c r="IH225" s="36"/>
      <c r="II225" s="36"/>
      <c r="IJ225" s="36"/>
      <c r="IK225" s="36"/>
      <c r="IL225" s="36"/>
      <c r="IM225" s="36"/>
      <c r="IN225" s="36"/>
      <c r="IO225" s="36"/>
      <c r="IP225" s="36"/>
      <c r="IQ225" s="36"/>
      <c r="IR225" s="36"/>
      <c r="IS225" s="36"/>
      <c r="IT225" s="36"/>
      <c r="IU225" s="36"/>
      <c r="IV225" s="36"/>
    </row>
    <row r="226" spans="1:256" s="37" customFormat="1" ht="16.05" customHeight="1">
      <c r="A226" s="39">
        <v>43371</v>
      </c>
      <c r="B226" s="38" t="s">
        <v>17</v>
      </c>
      <c r="C226" s="38" t="s">
        <v>18</v>
      </c>
      <c r="D226" s="38" t="s">
        <v>298</v>
      </c>
      <c r="E226" s="44">
        <v>-11.45</v>
      </c>
      <c r="F226" s="33">
        <f t="shared" si="4"/>
        <v>1331.3499999999983</v>
      </c>
      <c r="G226" s="8" t="s">
        <v>137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N226" s="36"/>
      <c r="GO226" s="36"/>
      <c r="GP226" s="36"/>
      <c r="GQ226" s="36"/>
      <c r="GR226" s="36"/>
      <c r="GS226" s="36"/>
      <c r="GT226" s="36"/>
      <c r="GU226" s="36"/>
      <c r="GV226" s="36"/>
      <c r="GW226" s="36"/>
      <c r="GX226" s="36"/>
      <c r="GY226" s="36"/>
      <c r="GZ226" s="36"/>
      <c r="HA226" s="36"/>
      <c r="HB226" s="36"/>
      <c r="HC226" s="36"/>
      <c r="HD226" s="36"/>
      <c r="HE226" s="36"/>
      <c r="HF226" s="36"/>
      <c r="HG226" s="36"/>
      <c r="HH226" s="36"/>
      <c r="HI226" s="36"/>
      <c r="HJ226" s="36"/>
      <c r="HK226" s="36"/>
      <c r="HL226" s="36"/>
      <c r="HM226" s="36"/>
      <c r="HN226" s="36"/>
      <c r="HO226" s="36"/>
      <c r="HP226" s="36"/>
      <c r="HQ226" s="36"/>
      <c r="HR226" s="36"/>
      <c r="HS226" s="36"/>
      <c r="HT226" s="36"/>
      <c r="HU226" s="36"/>
      <c r="HV226" s="36"/>
      <c r="HW226" s="36"/>
      <c r="HX226" s="36"/>
      <c r="HY226" s="36"/>
      <c r="HZ226" s="36"/>
      <c r="IA226" s="36"/>
      <c r="IB226" s="36"/>
      <c r="IC226" s="36"/>
      <c r="ID226" s="36"/>
      <c r="IE226" s="36"/>
      <c r="IF226" s="36"/>
      <c r="IG226" s="36"/>
      <c r="IH226" s="36"/>
      <c r="II226" s="36"/>
      <c r="IJ226" s="36"/>
      <c r="IK226" s="36"/>
      <c r="IL226" s="36"/>
      <c r="IM226" s="36"/>
      <c r="IN226" s="36"/>
      <c r="IO226" s="36"/>
      <c r="IP226" s="36"/>
      <c r="IQ226" s="36"/>
      <c r="IR226" s="36"/>
      <c r="IS226" s="36"/>
      <c r="IT226" s="36"/>
      <c r="IU226" s="36"/>
      <c r="IV226" s="36"/>
    </row>
    <row r="227" spans="1:256" s="37" customFormat="1" ht="16.05" customHeight="1">
      <c r="A227" s="39">
        <v>43371</v>
      </c>
      <c r="B227" s="38" t="s">
        <v>17</v>
      </c>
      <c r="C227" s="38" t="s">
        <v>18</v>
      </c>
      <c r="D227" s="38" t="s">
        <v>283</v>
      </c>
      <c r="E227" s="44">
        <v>-40</v>
      </c>
      <c r="F227" s="33">
        <f t="shared" si="4"/>
        <v>1291.3499999999983</v>
      </c>
      <c r="G227" s="8" t="s">
        <v>194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36"/>
      <c r="GO227" s="36"/>
      <c r="GP227" s="36"/>
      <c r="GQ227" s="36"/>
      <c r="GR227" s="36"/>
      <c r="GS227" s="36"/>
      <c r="GT227" s="36"/>
      <c r="GU227" s="36"/>
      <c r="GV227" s="36"/>
      <c r="GW227" s="36"/>
      <c r="GX227" s="36"/>
      <c r="GY227" s="36"/>
      <c r="GZ227" s="36"/>
      <c r="HA227" s="36"/>
      <c r="HB227" s="36"/>
      <c r="HC227" s="36"/>
      <c r="HD227" s="36"/>
      <c r="HE227" s="36"/>
      <c r="HF227" s="36"/>
      <c r="HG227" s="36"/>
      <c r="HH227" s="36"/>
      <c r="HI227" s="36"/>
      <c r="HJ227" s="36"/>
      <c r="HK227" s="36"/>
      <c r="HL227" s="36"/>
      <c r="HM227" s="36"/>
      <c r="HN227" s="36"/>
      <c r="HO227" s="36"/>
      <c r="HP227" s="36"/>
      <c r="HQ227" s="36"/>
      <c r="HR227" s="36"/>
      <c r="HS227" s="36"/>
      <c r="HT227" s="36"/>
      <c r="HU227" s="36"/>
      <c r="HV227" s="36"/>
      <c r="HW227" s="36"/>
      <c r="HX227" s="36"/>
      <c r="HY227" s="36"/>
      <c r="HZ227" s="36"/>
      <c r="IA227" s="36"/>
      <c r="IB227" s="36"/>
      <c r="IC227" s="36"/>
      <c r="ID227" s="36"/>
      <c r="IE227" s="36"/>
      <c r="IF227" s="36"/>
      <c r="IG227" s="36"/>
      <c r="IH227" s="36"/>
      <c r="II227" s="36"/>
      <c r="IJ227" s="36"/>
      <c r="IK227" s="36"/>
      <c r="IL227" s="36"/>
      <c r="IM227" s="36"/>
      <c r="IN227" s="36"/>
      <c r="IO227" s="36"/>
      <c r="IP227" s="36"/>
      <c r="IQ227" s="36"/>
      <c r="IR227" s="36"/>
      <c r="IS227" s="36"/>
      <c r="IT227" s="36"/>
      <c r="IU227" s="36"/>
      <c r="IV227" s="36"/>
    </row>
    <row r="228" spans="1:256" s="37" customFormat="1" ht="16.05" customHeight="1">
      <c r="A228" s="39">
        <v>43371</v>
      </c>
      <c r="B228" s="38" t="s">
        <v>17</v>
      </c>
      <c r="C228" s="38" t="s">
        <v>18</v>
      </c>
      <c r="D228" s="38" t="s">
        <v>297</v>
      </c>
      <c r="E228" s="44">
        <v>-11.85</v>
      </c>
      <c r="F228" s="33">
        <f t="shared" si="4"/>
        <v>1279.4999999999984</v>
      </c>
      <c r="G228" s="36" t="s">
        <v>194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36"/>
      <c r="GO228" s="36"/>
      <c r="GP228" s="36"/>
      <c r="GQ228" s="36"/>
      <c r="GR228" s="36"/>
      <c r="GS228" s="36"/>
      <c r="GT228" s="36"/>
      <c r="GU228" s="36"/>
      <c r="GV228" s="36"/>
      <c r="GW228" s="36"/>
      <c r="GX228" s="36"/>
      <c r="GY228" s="36"/>
      <c r="GZ228" s="36"/>
      <c r="HA228" s="36"/>
      <c r="HB228" s="36"/>
      <c r="HC228" s="36"/>
      <c r="HD228" s="36"/>
      <c r="HE228" s="36"/>
      <c r="HF228" s="36"/>
      <c r="HG228" s="36"/>
      <c r="HH228" s="36"/>
      <c r="HI228" s="36"/>
      <c r="HJ228" s="36"/>
      <c r="HK228" s="36"/>
      <c r="HL228" s="36"/>
      <c r="HM228" s="36"/>
      <c r="HN228" s="36"/>
      <c r="HO228" s="36"/>
      <c r="HP228" s="36"/>
      <c r="HQ228" s="36"/>
      <c r="HR228" s="36"/>
      <c r="HS228" s="36"/>
      <c r="HT228" s="36"/>
      <c r="HU228" s="36"/>
      <c r="HV228" s="36"/>
      <c r="HW228" s="36"/>
      <c r="HX228" s="36"/>
      <c r="HY228" s="36"/>
      <c r="HZ228" s="36"/>
      <c r="IA228" s="36"/>
      <c r="IB228" s="36"/>
      <c r="IC228" s="36"/>
      <c r="ID228" s="36"/>
      <c r="IE228" s="36"/>
      <c r="IF228" s="36"/>
      <c r="IG228" s="36"/>
      <c r="IH228" s="36"/>
      <c r="II228" s="36"/>
      <c r="IJ228" s="36"/>
      <c r="IK228" s="36"/>
      <c r="IL228" s="36"/>
      <c r="IM228" s="36"/>
      <c r="IN228" s="36"/>
      <c r="IO228" s="36"/>
      <c r="IP228" s="36"/>
      <c r="IQ228" s="36"/>
      <c r="IR228" s="36"/>
      <c r="IS228" s="36"/>
      <c r="IT228" s="36"/>
      <c r="IU228" s="36"/>
      <c r="IV228" s="36"/>
    </row>
    <row r="229" spans="1:256" s="37" customFormat="1" ht="16.05" customHeight="1">
      <c r="A229" s="39">
        <v>43371</v>
      </c>
      <c r="B229" s="38" t="s">
        <v>17</v>
      </c>
      <c r="C229" s="38" t="s">
        <v>18</v>
      </c>
      <c r="D229" s="38" t="s">
        <v>293</v>
      </c>
      <c r="E229" s="44">
        <v>-17.23</v>
      </c>
      <c r="F229" s="33">
        <f t="shared" si="4"/>
        <v>1262.2699999999984</v>
      </c>
      <c r="G229" s="8" t="s">
        <v>138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  <c r="GZ229" s="36"/>
      <c r="HA229" s="36"/>
      <c r="HB229" s="36"/>
      <c r="HC229" s="36"/>
      <c r="HD229" s="36"/>
      <c r="HE229" s="36"/>
      <c r="HF229" s="36"/>
      <c r="HG229" s="36"/>
      <c r="HH229" s="36"/>
      <c r="HI229" s="36"/>
      <c r="HJ229" s="36"/>
      <c r="HK229" s="36"/>
      <c r="HL229" s="36"/>
      <c r="HM229" s="36"/>
      <c r="HN229" s="36"/>
      <c r="HO229" s="36"/>
      <c r="HP229" s="36"/>
      <c r="HQ229" s="36"/>
      <c r="HR229" s="36"/>
      <c r="HS229" s="36"/>
      <c r="HT229" s="36"/>
      <c r="HU229" s="36"/>
      <c r="HV229" s="36"/>
      <c r="HW229" s="36"/>
      <c r="HX229" s="36"/>
      <c r="HY229" s="36"/>
      <c r="HZ229" s="36"/>
      <c r="IA229" s="36"/>
      <c r="IB229" s="36"/>
      <c r="IC229" s="36"/>
      <c r="ID229" s="36"/>
      <c r="IE229" s="36"/>
      <c r="IF229" s="36"/>
      <c r="IG229" s="36"/>
      <c r="IH229" s="36"/>
      <c r="II229" s="36"/>
      <c r="IJ229" s="36"/>
      <c r="IK229" s="36"/>
      <c r="IL229" s="36"/>
      <c r="IM229" s="36"/>
      <c r="IN229" s="36"/>
      <c r="IO229" s="36"/>
      <c r="IP229" s="36"/>
      <c r="IQ229" s="36"/>
      <c r="IR229" s="36"/>
      <c r="IS229" s="36"/>
      <c r="IT229" s="36"/>
      <c r="IU229" s="36"/>
      <c r="IV229" s="36"/>
    </row>
    <row r="230" spans="1:256" s="37" customFormat="1" ht="16.05" customHeight="1">
      <c r="A230" s="39">
        <v>43371</v>
      </c>
      <c r="B230" s="38" t="s">
        <v>17</v>
      </c>
      <c r="C230" s="38" t="s">
        <v>18</v>
      </c>
      <c r="D230" s="38" t="s">
        <v>292</v>
      </c>
      <c r="E230" s="44">
        <v>-18</v>
      </c>
      <c r="F230" s="33">
        <f t="shared" si="4"/>
        <v>1244.2699999999984</v>
      </c>
      <c r="G230" s="36" t="s">
        <v>196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36"/>
      <c r="GO230" s="36"/>
      <c r="GP230" s="36"/>
      <c r="GQ230" s="36"/>
      <c r="GR230" s="36"/>
      <c r="GS230" s="36"/>
      <c r="GT230" s="36"/>
      <c r="GU230" s="36"/>
      <c r="GV230" s="36"/>
      <c r="GW230" s="36"/>
      <c r="GX230" s="36"/>
      <c r="GY230" s="36"/>
      <c r="GZ230" s="36"/>
      <c r="HA230" s="36"/>
      <c r="HB230" s="36"/>
      <c r="HC230" s="36"/>
      <c r="HD230" s="36"/>
      <c r="HE230" s="36"/>
      <c r="HF230" s="36"/>
      <c r="HG230" s="36"/>
      <c r="HH230" s="36"/>
      <c r="HI230" s="36"/>
      <c r="HJ230" s="36"/>
      <c r="HK230" s="36"/>
      <c r="HL230" s="36"/>
      <c r="HM230" s="36"/>
      <c r="HN230" s="36"/>
      <c r="HO230" s="36"/>
      <c r="HP230" s="36"/>
      <c r="HQ230" s="36"/>
      <c r="HR230" s="36"/>
      <c r="HS230" s="36"/>
      <c r="HT230" s="36"/>
      <c r="HU230" s="36"/>
      <c r="HV230" s="36"/>
      <c r="HW230" s="36"/>
      <c r="HX230" s="36"/>
      <c r="HY230" s="36"/>
      <c r="HZ230" s="36"/>
      <c r="IA230" s="36"/>
      <c r="IB230" s="36"/>
      <c r="IC230" s="36"/>
      <c r="ID230" s="36"/>
      <c r="IE230" s="36"/>
      <c r="IF230" s="36"/>
      <c r="IG230" s="36"/>
      <c r="IH230" s="36"/>
      <c r="II230" s="36"/>
      <c r="IJ230" s="36"/>
      <c r="IK230" s="36"/>
      <c r="IL230" s="36"/>
      <c r="IM230" s="36"/>
      <c r="IN230" s="36"/>
      <c r="IO230" s="36"/>
      <c r="IP230" s="36"/>
      <c r="IQ230" s="36"/>
      <c r="IR230" s="36"/>
      <c r="IS230" s="36"/>
      <c r="IT230" s="36"/>
      <c r="IU230" s="36"/>
      <c r="IV230" s="36"/>
    </row>
    <row r="231" spans="1:256" s="37" customFormat="1" ht="16.05" customHeight="1">
      <c r="A231" s="39">
        <v>43371</v>
      </c>
      <c r="B231" s="38" t="s">
        <v>17</v>
      </c>
      <c r="C231" s="38" t="s">
        <v>18</v>
      </c>
      <c r="D231" s="38" t="s">
        <v>286</v>
      </c>
      <c r="E231" s="44">
        <v>-32.92</v>
      </c>
      <c r="F231" s="33">
        <f t="shared" si="4"/>
        <v>1211.3499999999983</v>
      </c>
      <c r="G231" s="8" t="s">
        <v>137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  <c r="GK231" s="36"/>
      <c r="GL231" s="36"/>
      <c r="GM231" s="36"/>
      <c r="GN231" s="36"/>
      <c r="GO231" s="36"/>
      <c r="GP231" s="36"/>
      <c r="GQ231" s="36"/>
      <c r="GR231" s="36"/>
      <c r="GS231" s="36"/>
      <c r="GT231" s="36"/>
      <c r="GU231" s="36"/>
      <c r="GV231" s="36"/>
      <c r="GW231" s="36"/>
      <c r="GX231" s="36"/>
      <c r="GY231" s="36"/>
      <c r="GZ231" s="36"/>
      <c r="HA231" s="36"/>
      <c r="HB231" s="36"/>
      <c r="HC231" s="36"/>
      <c r="HD231" s="36"/>
      <c r="HE231" s="36"/>
      <c r="HF231" s="36"/>
      <c r="HG231" s="36"/>
      <c r="HH231" s="36"/>
      <c r="HI231" s="36"/>
      <c r="HJ231" s="36"/>
      <c r="HK231" s="36"/>
      <c r="HL231" s="36"/>
      <c r="HM231" s="36"/>
      <c r="HN231" s="36"/>
      <c r="HO231" s="36"/>
      <c r="HP231" s="36"/>
      <c r="HQ231" s="36"/>
      <c r="HR231" s="36"/>
      <c r="HS231" s="36"/>
      <c r="HT231" s="36"/>
      <c r="HU231" s="36"/>
      <c r="HV231" s="36"/>
      <c r="HW231" s="36"/>
      <c r="HX231" s="36"/>
      <c r="HY231" s="36"/>
      <c r="HZ231" s="36"/>
      <c r="IA231" s="36"/>
      <c r="IB231" s="36"/>
      <c r="IC231" s="36"/>
      <c r="ID231" s="36"/>
      <c r="IE231" s="36"/>
      <c r="IF231" s="36"/>
      <c r="IG231" s="36"/>
      <c r="IH231" s="36"/>
      <c r="II231" s="36"/>
      <c r="IJ231" s="36"/>
      <c r="IK231" s="36"/>
      <c r="IL231" s="36"/>
      <c r="IM231" s="36"/>
      <c r="IN231" s="36"/>
      <c r="IO231" s="36"/>
      <c r="IP231" s="36"/>
      <c r="IQ231" s="36"/>
      <c r="IR231" s="36"/>
      <c r="IS231" s="36"/>
      <c r="IT231" s="36"/>
      <c r="IU231" s="36"/>
      <c r="IV231" s="36"/>
    </row>
    <row r="232" spans="1:256" s="37" customFormat="1" ht="16.05" customHeight="1">
      <c r="A232" s="39">
        <v>43371</v>
      </c>
      <c r="B232" s="38" t="s">
        <v>17</v>
      </c>
      <c r="C232" s="38" t="s">
        <v>18</v>
      </c>
      <c r="D232" s="38" t="s">
        <v>282</v>
      </c>
      <c r="E232" s="44">
        <v>-77.900000000000006</v>
      </c>
      <c r="F232" s="33">
        <f t="shared" si="4"/>
        <v>1133.4499999999982</v>
      </c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  <c r="GK232" s="36"/>
      <c r="GL232" s="36"/>
      <c r="GM232" s="36"/>
      <c r="GN232" s="36"/>
      <c r="GO232" s="36"/>
      <c r="GP232" s="36"/>
      <c r="GQ232" s="36"/>
      <c r="GR232" s="36"/>
      <c r="GS232" s="36"/>
      <c r="GT232" s="36"/>
      <c r="GU232" s="36"/>
      <c r="GV232" s="36"/>
      <c r="GW232" s="36"/>
      <c r="GX232" s="36"/>
      <c r="GY232" s="36"/>
      <c r="GZ232" s="36"/>
      <c r="HA232" s="36"/>
      <c r="HB232" s="36"/>
      <c r="HC232" s="36"/>
      <c r="HD232" s="36"/>
      <c r="HE232" s="36"/>
      <c r="HF232" s="36"/>
      <c r="HG232" s="36"/>
      <c r="HH232" s="36"/>
      <c r="HI232" s="36"/>
      <c r="HJ232" s="36"/>
      <c r="HK232" s="36"/>
      <c r="HL232" s="36"/>
      <c r="HM232" s="36"/>
      <c r="HN232" s="36"/>
      <c r="HO232" s="36"/>
      <c r="HP232" s="36"/>
      <c r="HQ232" s="36"/>
      <c r="HR232" s="36"/>
      <c r="HS232" s="36"/>
      <c r="HT232" s="36"/>
      <c r="HU232" s="36"/>
      <c r="HV232" s="36"/>
      <c r="HW232" s="36"/>
      <c r="HX232" s="36"/>
      <c r="HY232" s="36"/>
      <c r="HZ232" s="36"/>
      <c r="IA232" s="36"/>
      <c r="IB232" s="36"/>
      <c r="IC232" s="36"/>
      <c r="ID232" s="36"/>
      <c r="IE232" s="36"/>
      <c r="IF232" s="36"/>
      <c r="IG232" s="36"/>
      <c r="IH232" s="36"/>
      <c r="II232" s="36"/>
      <c r="IJ232" s="36"/>
      <c r="IK232" s="36"/>
      <c r="IL232" s="36"/>
      <c r="IM232" s="36"/>
      <c r="IN232" s="36"/>
      <c r="IO232" s="36"/>
      <c r="IP232" s="36"/>
      <c r="IQ232" s="36"/>
      <c r="IR232" s="36"/>
      <c r="IS232" s="36"/>
      <c r="IT232" s="36"/>
      <c r="IU232" s="36"/>
      <c r="IV232" s="36"/>
    </row>
    <row r="233" spans="1:256" s="37" customFormat="1" ht="16.05" customHeight="1">
      <c r="A233" s="39">
        <v>43371</v>
      </c>
      <c r="B233" s="38" t="s">
        <v>17</v>
      </c>
      <c r="C233" s="38" t="s">
        <v>18</v>
      </c>
      <c r="D233" s="38" t="s">
        <v>285</v>
      </c>
      <c r="E233" s="44">
        <v>-33.99</v>
      </c>
      <c r="F233" s="33">
        <f t="shared" si="4"/>
        <v>1099.4599999999982</v>
      </c>
      <c r="G233" s="8" t="s">
        <v>194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  <c r="GK233" s="36"/>
      <c r="GL233" s="36"/>
      <c r="GM233" s="36"/>
      <c r="GN233" s="36"/>
      <c r="GO233" s="36"/>
      <c r="GP233" s="36"/>
      <c r="GQ233" s="36"/>
      <c r="GR233" s="36"/>
      <c r="GS233" s="36"/>
      <c r="GT233" s="36"/>
      <c r="GU233" s="36"/>
      <c r="GV233" s="36"/>
      <c r="GW233" s="36"/>
      <c r="GX233" s="36"/>
      <c r="GY233" s="36"/>
      <c r="GZ233" s="36"/>
      <c r="HA233" s="36"/>
      <c r="HB233" s="36"/>
      <c r="HC233" s="36"/>
      <c r="HD233" s="36"/>
      <c r="HE233" s="36"/>
      <c r="HF233" s="36"/>
      <c r="HG233" s="36"/>
      <c r="HH233" s="36"/>
      <c r="HI233" s="36"/>
      <c r="HJ233" s="36"/>
      <c r="HK233" s="36"/>
      <c r="HL233" s="36"/>
      <c r="HM233" s="36"/>
      <c r="HN233" s="36"/>
      <c r="HO233" s="36"/>
      <c r="HP233" s="36"/>
      <c r="HQ233" s="36"/>
      <c r="HR233" s="36"/>
      <c r="HS233" s="36"/>
      <c r="HT233" s="36"/>
      <c r="HU233" s="36"/>
      <c r="HV233" s="36"/>
      <c r="HW233" s="36"/>
      <c r="HX233" s="36"/>
      <c r="HY233" s="36"/>
      <c r="HZ233" s="36"/>
      <c r="IA233" s="36"/>
      <c r="IB233" s="36"/>
      <c r="IC233" s="36"/>
      <c r="ID233" s="36"/>
      <c r="IE233" s="36"/>
      <c r="IF233" s="36"/>
      <c r="IG233" s="36"/>
      <c r="IH233" s="36"/>
      <c r="II233" s="36"/>
      <c r="IJ233" s="36"/>
      <c r="IK233" s="36"/>
      <c r="IL233" s="36"/>
      <c r="IM233" s="36"/>
      <c r="IN233" s="36"/>
      <c r="IO233" s="36"/>
      <c r="IP233" s="36"/>
      <c r="IQ233" s="36"/>
      <c r="IR233" s="36"/>
      <c r="IS233" s="36"/>
      <c r="IT233" s="36"/>
      <c r="IU233" s="36"/>
      <c r="IV233" s="36"/>
    </row>
    <row r="234" spans="1:256" s="37" customFormat="1" ht="16.05" customHeight="1">
      <c r="A234" s="39">
        <v>43371</v>
      </c>
      <c r="B234" s="38" t="s">
        <v>17</v>
      </c>
      <c r="C234" s="38" t="s">
        <v>18</v>
      </c>
      <c r="D234" s="38" t="s">
        <v>281</v>
      </c>
      <c r="E234" s="44">
        <v>-151.66999999999999</v>
      </c>
      <c r="F234" s="33">
        <f t="shared" si="4"/>
        <v>947.78999999999826</v>
      </c>
      <c r="G234" s="8" t="s">
        <v>194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36"/>
      <c r="GC234" s="36"/>
      <c r="GD234" s="36"/>
      <c r="GE234" s="36"/>
      <c r="GF234" s="36"/>
      <c r="GG234" s="36"/>
      <c r="GH234" s="36"/>
      <c r="GI234" s="36"/>
      <c r="GJ234" s="36"/>
      <c r="GK234" s="36"/>
      <c r="GL234" s="36"/>
      <c r="GM234" s="36"/>
      <c r="GN234" s="36"/>
      <c r="GO234" s="36"/>
      <c r="GP234" s="36"/>
      <c r="GQ234" s="36"/>
      <c r="GR234" s="36"/>
      <c r="GS234" s="36"/>
      <c r="GT234" s="36"/>
      <c r="GU234" s="36"/>
      <c r="GV234" s="36"/>
      <c r="GW234" s="36"/>
      <c r="GX234" s="36"/>
      <c r="GY234" s="36"/>
      <c r="GZ234" s="36"/>
      <c r="HA234" s="36"/>
      <c r="HB234" s="36"/>
      <c r="HC234" s="36"/>
      <c r="HD234" s="36"/>
      <c r="HE234" s="36"/>
      <c r="HF234" s="36"/>
      <c r="HG234" s="36"/>
      <c r="HH234" s="36"/>
      <c r="HI234" s="36"/>
      <c r="HJ234" s="36"/>
      <c r="HK234" s="36"/>
      <c r="HL234" s="36"/>
      <c r="HM234" s="36"/>
      <c r="HN234" s="36"/>
      <c r="HO234" s="36"/>
      <c r="HP234" s="36"/>
      <c r="HQ234" s="36"/>
      <c r="HR234" s="36"/>
      <c r="HS234" s="36"/>
      <c r="HT234" s="36"/>
      <c r="HU234" s="36"/>
      <c r="HV234" s="36"/>
      <c r="HW234" s="36"/>
      <c r="HX234" s="36"/>
      <c r="HY234" s="36"/>
      <c r="HZ234" s="36"/>
      <c r="IA234" s="36"/>
      <c r="IB234" s="36"/>
      <c r="IC234" s="36"/>
      <c r="ID234" s="36"/>
      <c r="IE234" s="36"/>
      <c r="IF234" s="36"/>
      <c r="IG234" s="36"/>
      <c r="IH234" s="36"/>
      <c r="II234" s="36"/>
      <c r="IJ234" s="36"/>
      <c r="IK234" s="36"/>
      <c r="IL234" s="36"/>
      <c r="IM234" s="36"/>
      <c r="IN234" s="36"/>
      <c r="IO234" s="36"/>
      <c r="IP234" s="36"/>
      <c r="IQ234" s="36"/>
      <c r="IR234" s="36"/>
      <c r="IS234" s="36"/>
      <c r="IT234" s="36"/>
      <c r="IU234" s="36"/>
      <c r="IV234" s="36"/>
    </row>
    <row r="235" spans="1:256" s="37" customFormat="1" ht="16.05" customHeight="1">
      <c r="A235" s="39">
        <v>43371</v>
      </c>
      <c r="B235" s="38" t="s">
        <v>17</v>
      </c>
      <c r="C235" s="38" t="s">
        <v>18</v>
      </c>
      <c r="D235" s="38" t="s">
        <v>281</v>
      </c>
      <c r="E235" s="44">
        <v>-31.37</v>
      </c>
      <c r="F235" s="33">
        <f t="shared" si="4"/>
        <v>916.41999999999825</v>
      </c>
      <c r="G235" s="8" t="s">
        <v>194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36"/>
      <c r="GO235" s="36"/>
      <c r="GP235" s="36"/>
      <c r="GQ235" s="36"/>
      <c r="GR235" s="36"/>
      <c r="GS235" s="36"/>
      <c r="GT235" s="36"/>
      <c r="GU235" s="36"/>
      <c r="GV235" s="36"/>
      <c r="GW235" s="36"/>
      <c r="GX235" s="36"/>
      <c r="GY235" s="36"/>
      <c r="GZ235" s="36"/>
      <c r="HA235" s="36"/>
      <c r="HB235" s="36"/>
      <c r="HC235" s="36"/>
      <c r="HD235" s="36"/>
      <c r="HE235" s="36"/>
      <c r="HF235" s="36"/>
      <c r="HG235" s="36"/>
      <c r="HH235" s="36"/>
      <c r="HI235" s="36"/>
      <c r="HJ235" s="36"/>
      <c r="HK235" s="36"/>
      <c r="HL235" s="36"/>
      <c r="HM235" s="36"/>
      <c r="HN235" s="36"/>
      <c r="HO235" s="36"/>
      <c r="HP235" s="36"/>
      <c r="HQ235" s="36"/>
      <c r="HR235" s="36"/>
      <c r="HS235" s="36"/>
      <c r="HT235" s="36"/>
      <c r="HU235" s="36"/>
      <c r="HV235" s="36"/>
      <c r="HW235" s="36"/>
      <c r="HX235" s="36"/>
      <c r="HY235" s="36"/>
      <c r="HZ235" s="36"/>
      <c r="IA235" s="36"/>
      <c r="IB235" s="36"/>
      <c r="IC235" s="36"/>
      <c r="ID235" s="36"/>
      <c r="IE235" s="36"/>
      <c r="IF235" s="36"/>
      <c r="IG235" s="36"/>
      <c r="IH235" s="36"/>
      <c r="II235" s="36"/>
      <c r="IJ235" s="36"/>
      <c r="IK235" s="36"/>
      <c r="IL235" s="36"/>
      <c r="IM235" s="36"/>
      <c r="IN235" s="36"/>
      <c r="IO235" s="36"/>
      <c r="IP235" s="36"/>
      <c r="IQ235" s="36"/>
      <c r="IR235" s="36"/>
      <c r="IS235" s="36"/>
      <c r="IT235" s="36"/>
      <c r="IU235" s="36"/>
      <c r="IV235" s="36"/>
    </row>
    <row r="236" spans="1:256" s="37" customFormat="1" ht="16.05" customHeight="1">
      <c r="A236" s="39">
        <v>43371</v>
      </c>
      <c r="B236" s="38" t="s">
        <v>17</v>
      </c>
      <c r="C236" s="38" t="s">
        <v>18</v>
      </c>
      <c r="D236" s="38" t="s">
        <v>287</v>
      </c>
      <c r="E236" s="44">
        <v>-31.7</v>
      </c>
      <c r="F236" s="33">
        <f t="shared" si="4"/>
        <v>884.71999999999821</v>
      </c>
      <c r="G236" s="8" t="s">
        <v>138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  <c r="GK236" s="36"/>
      <c r="GL236" s="36"/>
      <c r="GM236" s="36"/>
      <c r="GN236" s="36"/>
      <c r="GO236" s="36"/>
      <c r="GP236" s="36"/>
      <c r="GQ236" s="36"/>
      <c r="GR236" s="36"/>
      <c r="GS236" s="36"/>
      <c r="GT236" s="36"/>
      <c r="GU236" s="36"/>
      <c r="GV236" s="36"/>
      <c r="GW236" s="36"/>
      <c r="GX236" s="36"/>
      <c r="GY236" s="36"/>
      <c r="GZ236" s="36"/>
      <c r="HA236" s="36"/>
      <c r="HB236" s="36"/>
      <c r="HC236" s="36"/>
      <c r="HD236" s="36"/>
      <c r="HE236" s="36"/>
      <c r="HF236" s="36"/>
      <c r="HG236" s="36"/>
      <c r="HH236" s="36"/>
      <c r="HI236" s="36"/>
      <c r="HJ236" s="36"/>
      <c r="HK236" s="36"/>
      <c r="HL236" s="36"/>
      <c r="HM236" s="36"/>
      <c r="HN236" s="36"/>
      <c r="HO236" s="36"/>
      <c r="HP236" s="36"/>
      <c r="HQ236" s="36"/>
      <c r="HR236" s="36"/>
      <c r="HS236" s="36"/>
      <c r="HT236" s="36"/>
      <c r="HU236" s="36"/>
      <c r="HV236" s="36"/>
      <c r="HW236" s="36"/>
      <c r="HX236" s="36"/>
      <c r="HY236" s="36"/>
      <c r="HZ236" s="36"/>
      <c r="IA236" s="36"/>
      <c r="IB236" s="36"/>
      <c r="IC236" s="36"/>
      <c r="ID236" s="36"/>
      <c r="IE236" s="36"/>
      <c r="IF236" s="36"/>
      <c r="IG236" s="36"/>
      <c r="IH236" s="36"/>
      <c r="II236" s="36"/>
      <c r="IJ236" s="36"/>
      <c r="IK236" s="36"/>
      <c r="IL236" s="36"/>
      <c r="IM236" s="36"/>
      <c r="IN236" s="36"/>
      <c r="IO236" s="36"/>
      <c r="IP236" s="36"/>
      <c r="IQ236" s="36"/>
      <c r="IR236" s="36"/>
      <c r="IS236" s="36"/>
      <c r="IT236" s="36"/>
      <c r="IU236" s="36"/>
      <c r="IV236" s="36"/>
    </row>
    <row r="237" spans="1:256" s="37" customFormat="1" ht="16.05" customHeight="1">
      <c r="A237" s="39">
        <v>43371</v>
      </c>
      <c r="B237" s="38" t="s">
        <v>17</v>
      </c>
      <c r="C237" s="38" t="s">
        <v>18</v>
      </c>
      <c r="D237" s="38" t="s">
        <v>291</v>
      </c>
      <c r="E237" s="44">
        <v>-18.600000000000001</v>
      </c>
      <c r="F237" s="33">
        <f t="shared" si="4"/>
        <v>866.11999999999819</v>
      </c>
      <c r="G237" s="36" t="s">
        <v>302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36"/>
      <c r="HJ237" s="36"/>
      <c r="HK237" s="36"/>
      <c r="HL237" s="36"/>
      <c r="HM237" s="36"/>
      <c r="HN237" s="36"/>
      <c r="HO237" s="36"/>
      <c r="HP237" s="36"/>
      <c r="HQ237" s="36"/>
      <c r="HR237" s="36"/>
      <c r="HS237" s="36"/>
      <c r="HT237" s="36"/>
      <c r="HU237" s="36"/>
      <c r="HV237" s="36"/>
      <c r="HW237" s="36"/>
      <c r="HX237" s="36"/>
      <c r="HY237" s="36"/>
      <c r="HZ237" s="36"/>
      <c r="IA237" s="36"/>
      <c r="IB237" s="36"/>
      <c r="IC237" s="36"/>
      <c r="ID237" s="36"/>
      <c r="IE237" s="36"/>
      <c r="IF237" s="36"/>
      <c r="IG237" s="36"/>
      <c r="IH237" s="36"/>
      <c r="II237" s="36"/>
      <c r="IJ237" s="36"/>
      <c r="IK237" s="36"/>
      <c r="IL237" s="36"/>
      <c r="IM237" s="36"/>
      <c r="IN237" s="36"/>
      <c r="IO237" s="36"/>
      <c r="IP237" s="36"/>
      <c r="IQ237" s="36"/>
      <c r="IR237" s="36"/>
      <c r="IS237" s="36"/>
      <c r="IT237" s="36"/>
      <c r="IU237" s="36"/>
      <c r="IV237" s="36"/>
    </row>
    <row r="238" spans="1:256" s="37" customFormat="1" ht="16.05" customHeight="1">
      <c r="A238" s="39">
        <v>43371</v>
      </c>
      <c r="B238" s="38" t="s">
        <v>17</v>
      </c>
      <c r="C238" s="38" t="s">
        <v>18</v>
      </c>
      <c r="D238" s="38" t="s">
        <v>296</v>
      </c>
      <c r="E238" s="44">
        <v>-13.01</v>
      </c>
      <c r="F238" s="33">
        <f t="shared" si="4"/>
        <v>853.10999999999819</v>
      </c>
      <c r="G238" s="8" t="s">
        <v>137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36"/>
      <c r="GC238" s="36"/>
      <c r="GD238" s="36"/>
      <c r="GE238" s="36"/>
      <c r="GF238" s="36"/>
      <c r="GG238" s="36"/>
      <c r="GH238" s="36"/>
      <c r="GI238" s="36"/>
      <c r="GJ238" s="36"/>
      <c r="GK238" s="36"/>
      <c r="GL238" s="36"/>
      <c r="GM238" s="36"/>
      <c r="GN238" s="36"/>
      <c r="GO238" s="36"/>
      <c r="GP238" s="36"/>
      <c r="GQ238" s="36"/>
      <c r="GR238" s="36"/>
      <c r="GS238" s="36"/>
      <c r="GT238" s="36"/>
      <c r="GU238" s="36"/>
      <c r="GV238" s="36"/>
      <c r="GW238" s="36"/>
      <c r="GX238" s="36"/>
      <c r="GY238" s="36"/>
      <c r="GZ238" s="36"/>
      <c r="HA238" s="36"/>
      <c r="HB238" s="36"/>
      <c r="HC238" s="36"/>
      <c r="HD238" s="36"/>
      <c r="HE238" s="36"/>
      <c r="HF238" s="36"/>
      <c r="HG238" s="36"/>
      <c r="HH238" s="36"/>
      <c r="HI238" s="36"/>
      <c r="HJ238" s="36"/>
      <c r="HK238" s="36"/>
      <c r="HL238" s="36"/>
      <c r="HM238" s="36"/>
      <c r="HN238" s="36"/>
      <c r="HO238" s="36"/>
      <c r="HP238" s="36"/>
      <c r="HQ238" s="36"/>
      <c r="HR238" s="36"/>
      <c r="HS238" s="36"/>
      <c r="HT238" s="36"/>
      <c r="HU238" s="36"/>
      <c r="HV238" s="36"/>
      <c r="HW238" s="36"/>
      <c r="HX238" s="36"/>
      <c r="HY238" s="36"/>
      <c r="HZ238" s="36"/>
      <c r="IA238" s="36"/>
      <c r="IB238" s="36"/>
      <c r="IC238" s="36"/>
      <c r="ID238" s="36"/>
      <c r="IE238" s="36"/>
      <c r="IF238" s="36"/>
      <c r="IG238" s="36"/>
      <c r="IH238" s="36"/>
      <c r="II238" s="36"/>
      <c r="IJ238" s="36"/>
      <c r="IK238" s="36"/>
      <c r="IL238" s="36"/>
      <c r="IM238" s="36"/>
      <c r="IN238" s="36"/>
      <c r="IO238" s="36"/>
      <c r="IP238" s="36"/>
      <c r="IQ238" s="36"/>
      <c r="IR238" s="36"/>
      <c r="IS238" s="36"/>
      <c r="IT238" s="36"/>
      <c r="IU238" s="36"/>
      <c r="IV238" s="36"/>
    </row>
    <row r="239" spans="1:256" s="37" customFormat="1" ht="16.05" customHeight="1">
      <c r="A239" s="39">
        <v>43371</v>
      </c>
      <c r="B239" s="38" t="s">
        <v>17</v>
      </c>
      <c r="C239" s="38" t="s">
        <v>18</v>
      </c>
      <c r="D239" s="38" t="s">
        <v>299</v>
      </c>
      <c r="E239" s="44">
        <v>-4.95</v>
      </c>
      <c r="F239" s="28">
        <f t="shared" si="4"/>
        <v>848.15999999999815</v>
      </c>
      <c r="G239" s="8" t="s">
        <v>138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  <c r="GK239" s="36"/>
      <c r="GL239" s="36"/>
      <c r="GM239" s="36"/>
      <c r="GN239" s="36"/>
      <c r="GO239" s="36"/>
      <c r="GP239" s="36"/>
      <c r="GQ239" s="36"/>
      <c r="GR239" s="36"/>
      <c r="GS239" s="36"/>
      <c r="GT239" s="36"/>
      <c r="GU239" s="36"/>
      <c r="GV239" s="36"/>
      <c r="GW239" s="36"/>
      <c r="GX239" s="36"/>
      <c r="GY239" s="36"/>
      <c r="GZ239" s="36"/>
      <c r="HA239" s="36"/>
      <c r="HB239" s="36"/>
      <c r="HC239" s="36"/>
      <c r="HD239" s="36"/>
      <c r="HE239" s="36"/>
      <c r="HF239" s="36"/>
      <c r="HG239" s="36"/>
      <c r="HH239" s="36"/>
      <c r="HI239" s="36"/>
      <c r="HJ239" s="36"/>
      <c r="HK239" s="36"/>
      <c r="HL239" s="36"/>
      <c r="HM239" s="36"/>
      <c r="HN239" s="36"/>
      <c r="HO239" s="36"/>
      <c r="HP239" s="36"/>
      <c r="HQ239" s="36"/>
      <c r="HR239" s="36"/>
      <c r="HS239" s="36"/>
      <c r="HT239" s="36"/>
      <c r="HU239" s="36"/>
      <c r="HV239" s="36"/>
      <c r="HW239" s="36"/>
      <c r="HX239" s="36"/>
      <c r="HY239" s="36"/>
      <c r="HZ239" s="36"/>
      <c r="IA239" s="36"/>
      <c r="IB239" s="36"/>
      <c r="IC239" s="36"/>
      <c r="ID239" s="36"/>
      <c r="IE239" s="36"/>
      <c r="IF239" s="36"/>
      <c r="IG239" s="36"/>
      <c r="IH239" s="36"/>
      <c r="II239" s="36"/>
      <c r="IJ239" s="36"/>
      <c r="IK239" s="36"/>
      <c r="IL239" s="36"/>
      <c r="IM239" s="36"/>
      <c r="IN239" s="36"/>
      <c r="IO239" s="36"/>
      <c r="IP239" s="36"/>
      <c r="IQ239" s="36"/>
      <c r="IR239" s="36"/>
      <c r="IS239" s="36"/>
      <c r="IT239" s="36"/>
      <c r="IU239" s="36"/>
      <c r="IV239" s="36"/>
    </row>
    <row r="240" spans="1:256" s="37" customFormat="1" ht="16.05" customHeight="1">
      <c r="A240" s="39">
        <v>43375</v>
      </c>
      <c r="B240" s="38" t="s">
        <v>11</v>
      </c>
      <c r="C240" s="38" t="s">
        <v>12</v>
      </c>
      <c r="D240" s="38" t="s">
        <v>53</v>
      </c>
      <c r="E240" s="42">
        <v>-11.47</v>
      </c>
      <c r="F240" s="33">
        <f t="shared" si="4"/>
        <v>836.68999999999812</v>
      </c>
      <c r="G240" s="8" t="s">
        <v>230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  <c r="GK240" s="36"/>
      <c r="GL240" s="36"/>
      <c r="GM240" s="36"/>
      <c r="GN240" s="36"/>
      <c r="GO240" s="36"/>
      <c r="GP240" s="36"/>
      <c r="GQ240" s="36"/>
      <c r="GR240" s="36"/>
      <c r="GS240" s="36"/>
      <c r="GT240" s="36"/>
      <c r="GU240" s="36"/>
      <c r="GV240" s="36"/>
      <c r="GW240" s="36"/>
      <c r="GX240" s="36"/>
      <c r="GY240" s="36"/>
      <c r="GZ240" s="36"/>
      <c r="HA240" s="36"/>
      <c r="HB240" s="36"/>
      <c r="HC240" s="36"/>
      <c r="HD240" s="36"/>
      <c r="HE240" s="36"/>
      <c r="HF240" s="36"/>
      <c r="HG240" s="36"/>
      <c r="HH240" s="36"/>
      <c r="HI240" s="36"/>
      <c r="HJ240" s="36"/>
      <c r="HK240" s="36"/>
      <c r="HL240" s="36"/>
      <c r="HM240" s="36"/>
      <c r="HN240" s="36"/>
      <c r="HO240" s="36"/>
      <c r="HP240" s="36"/>
      <c r="HQ240" s="36"/>
      <c r="HR240" s="36"/>
      <c r="HS240" s="36"/>
      <c r="HT240" s="36"/>
      <c r="HU240" s="36"/>
      <c r="HV240" s="36"/>
      <c r="HW240" s="36"/>
      <c r="HX240" s="36"/>
      <c r="HY240" s="36"/>
      <c r="HZ240" s="36"/>
      <c r="IA240" s="36"/>
      <c r="IB240" s="36"/>
      <c r="IC240" s="36"/>
      <c r="ID240" s="36"/>
      <c r="IE240" s="36"/>
      <c r="IF240" s="36"/>
      <c r="IG240" s="36"/>
      <c r="IH240" s="36"/>
      <c r="II240" s="36"/>
      <c r="IJ240" s="36"/>
      <c r="IK240" s="36"/>
      <c r="IL240" s="36"/>
      <c r="IM240" s="36"/>
      <c r="IN240" s="36"/>
      <c r="IO240" s="36"/>
      <c r="IP240" s="36"/>
      <c r="IQ240" s="36"/>
      <c r="IR240" s="36"/>
      <c r="IS240" s="36"/>
      <c r="IT240" s="36"/>
      <c r="IU240" s="36"/>
      <c r="IV240" s="36"/>
    </row>
    <row r="241" spans="1:256" s="37" customFormat="1" ht="16.05" customHeight="1">
      <c r="A241" s="39">
        <v>43375</v>
      </c>
      <c r="B241" s="38" t="s">
        <v>8</v>
      </c>
      <c r="C241" s="38" t="s">
        <v>9</v>
      </c>
      <c r="D241" s="38" t="s">
        <v>280</v>
      </c>
      <c r="E241" s="42">
        <v>-5</v>
      </c>
      <c r="F241" s="33">
        <f t="shared" si="4"/>
        <v>831.68999999999812</v>
      </c>
      <c r="G241" s="36" t="s">
        <v>304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  <c r="FY241" s="36"/>
      <c r="FZ241" s="36"/>
      <c r="GA241" s="36"/>
      <c r="GB241" s="36"/>
      <c r="GC241" s="36"/>
      <c r="GD241" s="36"/>
      <c r="GE241" s="36"/>
      <c r="GF241" s="36"/>
      <c r="GG241" s="36"/>
      <c r="GH241" s="36"/>
      <c r="GI241" s="36"/>
      <c r="GJ241" s="36"/>
      <c r="GK241" s="36"/>
      <c r="GL241" s="36"/>
      <c r="GM241" s="36"/>
      <c r="GN241" s="36"/>
      <c r="GO241" s="36"/>
      <c r="GP241" s="36"/>
      <c r="GQ241" s="36"/>
      <c r="GR241" s="36"/>
      <c r="GS241" s="36"/>
      <c r="GT241" s="36"/>
      <c r="GU241" s="36"/>
      <c r="GV241" s="36"/>
      <c r="GW241" s="36"/>
      <c r="GX241" s="36"/>
      <c r="GY241" s="36"/>
      <c r="GZ241" s="36"/>
      <c r="HA241" s="36"/>
      <c r="HB241" s="36"/>
      <c r="HC241" s="36"/>
      <c r="HD241" s="36"/>
      <c r="HE241" s="36"/>
      <c r="HF241" s="36"/>
      <c r="HG241" s="36"/>
      <c r="HH241" s="36"/>
      <c r="HI241" s="36"/>
      <c r="HJ241" s="36"/>
      <c r="HK241" s="36"/>
      <c r="HL241" s="36"/>
      <c r="HM241" s="36"/>
      <c r="HN241" s="36"/>
      <c r="HO241" s="36"/>
      <c r="HP241" s="36"/>
      <c r="HQ241" s="36"/>
      <c r="HR241" s="36"/>
      <c r="HS241" s="36"/>
      <c r="HT241" s="36"/>
      <c r="HU241" s="36"/>
      <c r="HV241" s="36"/>
      <c r="HW241" s="36"/>
      <c r="HX241" s="36"/>
      <c r="HY241" s="36"/>
      <c r="HZ241" s="36"/>
      <c r="IA241" s="36"/>
      <c r="IB241" s="36"/>
      <c r="IC241" s="36"/>
      <c r="ID241" s="36"/>
      <c r="IE241" s="36"/>
      <c r="IF241" s="36"/>
      <c r="IG241" s="36"/>
      <c r="IH241" s="36"/>
      <c r="II241" s="36"/>
      <c r="IJ241" s="36"/>
      <c r="IK241" s="36"/>
      <c r="IL241" s="36"/>
      <c r="IM241" s="36"/>
      <c r="IN241" s="36"/>
      <c r="IO241" s="36"/>
      <c r="IP241" s="36"/>
      <c r="IQ241" s="36"/>
      <c r="IR241" s="36"/>
      <c r="IS241" s="36"/>
      <c r="IT241" s="36"/>
      <c r="IU241" s="36"/>
      <c r="IV241" s="36"/>
    </row>
    <row r="242" spans="1:256" s="37" customFormat="1" ht="16.05" customHeight="1">
      <c r="A242" s="39">
        <v>43378</v>
      </c>
      <c r="B242" s="38" t="s">
        <v>45</v>
      </c>
      <c r="C242" s="38" t="s">
        <v>46</v>
      </c>
      <c r="D242" s="38" t="s">
        <v>279</v>
      </c>
      <c r="E242" s="42">
        <v>-3.78</v>
      </c>
      <c r="F242" s="33">
        <f t="shared" si="4"/>
        <v>827.90999999999815</v>
      </c>
      <c r="G242" s="8" t="s">
        <v>131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  <c r="GK242" s="36"/>
      <c r="GL242" s="36"/>
      <c r="GM242" s="36"/>
      <c r="GN242" s="36"/>
      <c r="GO242" s="36"/>
      <c r="GP242" s="36"/>
      <c r="GQ242" s="36"/>
      <c r="GR242" s="36"/>
      <c r="GS242" s="36"/>
      <c r="GT242" s="36"/>
      <c r="GU242" s="36"/>
      <c r="GV242" s="36"/>
      <c r="GW242" s="36"/>
      <c r="GX242" s="36"/>
      <c r="GY242" s="36"/>
      <c r="GZ242" s="36"/>
      <c r="HA242" s="36"/>
      <c r="HB242" s="36"/>
      <c r="HC242" s="36"/>
      <c r="HD242" s="36"/>
      <c r="HE242" s="36"/>
      <c r="HF242" s="36"/>
      <c r="HG242" s="36"/>
      <c r="HH242" s="36"/>
      <c r="HI242" s="36"/>
      <c r="HJ242" s="36"/>
      <c r="HK242" s="36"/>
      <c r="HL242" s="36"/>
      <c r="HM242" s="36"/>
      <c r="HN242" s="36"/>
      <c r="HO242" s="36"/>
      <c r="HP242" s="36"/>
      <c r="HQ242" s="36"/>
      <c r="HR242" s="36"/>
      <c r="HS242" s="36"/>
      <c r="HT242" s="36"/>
      <c r="HU242" s="36"/>
      <c r="HV242" s="36"/>
      <c r="HW242" s="36"/>
      <c r="HX242" s="36"/>
      <c r="HY242" s="36"/>
      <c r="HZ242" s="36"/>
      <c r="IA242" s="36"/>
      <c r="IB242" s="36"/>
      <c r="IC242" s="36"/>
      <c r="ID242" s="36"/>
      <c r="IE242" s="36"/>
      <c r="IF242" s="36"/>
      <c r="IG242" s="36"/>
      <c r="IH242" s="36"/>
      <c r="II242" s="36"/>
      <c r="IJ242" s="36"/>
      <c r="IK242" s="36"/>
      <c r="IL242" s="36"/>
      <c r="IM242" s="36"/>
      <c r="IN242" s="36"/>
      <c r="IO242" s="36"/>
      <c r="IP242" s="36"/>
      <c r="IQ242" s="36"/>
      <c r="IR242" s="36"/>
      <c r="IS242" s="36"/>
      <c r="IT242" s="36"/>
      <c r="IU242" s="36"/>
      <c r="IV242" s="36"/>
    </row>
    <row r="243" spans="1:256" s="37" customFormat="1" ht="16.05" customHeight="1">
      <c r="A243" s="39">
        <v>43382</v>
      </c>
      <c r="B243" s="38" t="s">
        <v>45</v>
      </c>
      <c r="C243" s="38" t="s">
        <v>46</v>
      </c>
      <c r="D243" s="38" t="s">
        <v>278</v>
      </c>
      <c r="E243" s="42">
        <v>-62.99</v>
      </c>
      <c r="F243" s="33">
        <f t="shared" si="4"/>
        <v>764.91999999999814</v>
      </c>
      <c r="G243" s="8" t="s">
        <v>78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36"/>
      <c r="GC243" s="36"/>
      <c r="GD243" s="36"/>
      <c r="GE243" s="36"/>
      <c r="GF243" s="36"/>
      <c r="GG243" s="36"/>
      <c r="GH243" s="36"/>
      <c r="GI243" s="36"/>
      <c r="GJ243" s="36"/>
      <c r="GK243" s="36"/>
      <c r="GL243" s="36"/>
      <c r="GM243" s="36"/>
      <c r="GN243" s="36"/>
      <c r="GO243" s="36"/>
      <c r="GP243" s="36"/>
      <c r="GQ243" s="36"/>
      <c r="GR243" s="36"/>
      <c r="GS243" s="36"/>
      <c r="GT243" s="36"/>
      <c r="GU243" s="36"/>
      <c r="GV243" s="36"/>
      <c r="GW243" s="36"/>
      <c r="GX243" s="36"/>
      <c r="GY243" s="36"/>
      <c r="GZ243" s="36"/>
      <c r="HA243" s="36"/>
      <c r="HB243" s="36"/>
      <c r="HC243" s="36"/>
      <c r="HD243" s="36"/>
      <c r="HE243" s="36"/>
      <c r="HF243" s="36"/>
      <c r="HG243" s="36"/>
      <c r="HH243" s="36"/>
      <c r="HI243" s="36"/>
      <c r="HJ243" s="36"/>
      <c r="HK243" s="36"/>
      <c r="HL243" s="36"/>
      <c r="HM243" s="36"/>
      <c r="HN243" s="36"/>
      <c r="HO243" s="36"/>
      <c r="HP243" s="36"/>
      <c r="HQ243" s="36"/>
      <c r="HR243" s="36"/>
      <c r="HS243" s="36"/>
      <c r="HT243" s="36"/>
      <c r="HU243" s="36"/>
      <c r="HV243" s="36"/>
      <c r="HW243" s="36"/>
      <c r="HX243" s="36"/>
      <c r="HY243" s="36"/>
      <c r="HZ243" s="36"/>
      <c r="IA243" s="36"/>
      <c r="IB243" s="36"/>
      <c r="IC243" s="36"/>
      <c r="ID243" s="36"/>
      <c r="IE243" s="36"/>
      <c r="IF243" s="36"/>
      <c r="IG243" s="36"/>
      <c r="IH243" s="36"/>
      <c r="II243" s="36"/>
      <c r="IJ243" s="36"/>
      <c r="IK243" s="36"/>
      <c r="IL243" s="36"/>
      <c r="IM243" s="36"/>
      <c r="IN243" s="36"/>
      <c r="IO243" s="36"/>
      <c r="IP243" s="36"/>
      <c r="IQ243" s="36"/>
      <c r="IR243" s="36"/>
      <c r="IS243" s="36"/>
      <c r="IT243" s="36"/>
      <c r="IU243" s="36"/>
      <c r="IV243" s="36"/>
    </row>
    <row r="244" spans="1:256" s="37" customFormat="1" ht="16.05" customHeight="1">
      <c r="A244" s="39">
        <v>43383</v>
      </c>
      <c r="B244" s="38" t="s">
        <v>45</v>
      </c>
      <c r="C244" s="38" t="s">
        <v>46</v>
      </c>
      <c r="D244" s="38" t="s">
        <v>276</v>
      </c>
      <c r="E244" s="42">
        <v>-63.39</v>
      </c>
      <c r="F244" s="33">
        <f t="shared" si="4"/>
        <v>701.52999999999815</v>
      </c>
      <c r="G244" s="8" t="s">
        <v>130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  <c r="FY244" s="36"/>
      <c r="FZ244" s="36"/>
      <c r="GA244" s="36"/>
      <c r="GB244" s="36"/>
      <c r="GC244" s="36"/>
      <c r="GD244" s="36"/>
      <c r="GE244" s="36"/>
      <c r="GF244" s="36"/>
      <c r="GG244" s="36"/>
      <c r="GH244" s="36"/>
      <c r="GI244" s="36"/>
      <c r="GJ244" s="36"/>
      <c r="GK244" s="36"/>
      <c r="GL244" s="36"/>
      <c r="GM244" s="36"/>
      <c r="GN244" s="36"/>
      <c r="GO244" s="36"/>
      <c r="GP244" s="36"/>
      <c r="GQ244" s="36"/>
      <c r="GR244" s="36"/>
      <c r="GS244" s="36"/>
      <c r="GT244" s="36"/>
      <c r="GU244" s="36"/>
      <c r="GV244" s="36"/>
      <c r="GW244" s="36"/>
      <c r="GX244" s="36"/>
      <c r="GY244" s="36"/>
      <c r="GZ244" s="36"/>
      <c r="HA244" s="36"/>
      <c r="HB244" s="36"/>
      <c r="HC244" s="36"/>
      <c r="HD244" s="36"/>
      <c r="HE244" s="36"/>
      <c r="HF244" s="36"/>
      <c r="HG244" s="36"/>
      <c r="HH244" s="36"/>
      <c r="HI244" s="36"/>
      <c r="HJ244" s="36"/>
      <c r="HK244" s="36"/>
      <c r="HL244" s="36"/>
      <c r="HM244" s="36"/>
      <c r="HN244" s="36"/>
      <c r="HO244" s="36"/>
      <c r="HP244" s="36"/>
      <c r="HQ244" s="36"/>
      <c r="HR244" s="36"/>
      <c r="HS244" s="36"/>
      <c r="HT244" s="36"/>
      <c r="HU244" s="36"/>
      <c r="HV244" s="36"/>
      <c r="HW244" s="36"/>
      <c r="HX244" s="36"/>
      <c r="HY244" s="36"/>
      <c r="HZ244" s="36"/>
      <c r="IA244" s="36"/>
      <c r="IB244" s="36"/>
      <c r="IC244" s="36"/>
      <c r="ID244" s="36"/>
      <c r="IE244" s="36"/>
      <c r="IF244" s="36"/>
      <c r="IG244" s="36"/>
      <c r="IH244" s="36"/>
      <c r="II244" s="36"/>
      <c r="IJ244" s="36"/>
      <c r="IK244" s="36"/>
      <c r="IL244" s="36"/>
      <c r="IM244" s="36"/>
      <c r="IN244" s="36"/>
      <c r="IO244" s="36"/>
      <c r="IP244" s="36"/>
      <c r="IQ244" s="36"/>
      <c r="IR244" s="36"/>
      <c r="IS244" s="36"/>
      <c r="IT244" s="36"/>
      <c r="IU244" s="36"/>
      <c r="IV244" s="36"/>
    </row>
    <row r="245" spans="1:256" s="37" customFormat="1" ht="16.05" customHeight="1">
      <c r="A245" s="39">
        <v>43383</v>
      </c>
      <c r="B245" s="38" t="s">
        <v>14</v>
      </c>
      <c r="C245" s="38" t="s">
        <v>15</v>
      </c>
      <c r="D245" s="38" t="s">
        <v>16</v>
      </c>
      <c r="E245" s="42">
        <v>400</v>
      </c>
      <c r="F245" s="33">
        <f t="shared" si="4"/>
        <v>1101.5299999999982</v>
      </c>
      <c r="G245" s="8" t="s">
        <v>172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  <c r="GK245" s="36"/>
      <c r="GL245" s="36"/>
      <c r="GM245" s="36"/>
      <c r="GN245" s="36"/>
      <c r="GO245" s="36"/>
      <c r="GP245" s="36"/>
      <c r="GQ245" s="36"/>
      <c r="GR245" s="36"/>
      <c r="GS245" s="36"/>
      <c r="GT245" s="36"/>
      <c r="GU245" s="36"/>
      <c r="GV245" s="36"/>
      <c r="GW245" s="36"/>
      <c r="GX245" s="36"/>
      <c r="GY245" s="36"/>
      <c r="GZ245" s="36"/>
      <c r="HA245" s="36"/>
      <c r="HB245" s="36"/>
      <c r="HC245" s="36"/>
      <c r="HD245" s="36"/>
      <c r="HE245" s="36"/>
      <c r="HF245" s="36"/>
      <c r="HG245" s="36"/>
      <c r="HH245" s="36"/>
      <c r="HI245" s="36"/>
      <c r="HJ245" s="36"/>
      <c r="HK245" s="36"/>
      <c r="HL245" s="36"/>
      <c r="HM245" s="36"/>
      <c r="HN245" s="36"/>
      <c r="HO245" s="36"/>
      <c r="HP245" s="36"/>
      <c r="HQ245" s="36"/>
      <c r="HR245" s="36"/>
      <c r="HS245" s="36"/>
      <c r="HT245" s="36"/>
      <c r="HU245" s="36"/>
      <c r="HV245" s="36"/>
      <c r="HW245" s="36"/>
      <c r="HX245" s="36"/>
      <c r="HY245" s="36"/>
      <c r="HZ245" s="36"/>
      <c r="IA245" s="36"/>
      <c r="IB245" s="36"/>
      <c r="IC245" s="36"/>
      <c r="ID245" s="36"/>
      <c r="IE245" s="36"/>
      <c r="IF245" s="36"/>
      <c r="IG245" s="36"/>
      <c r="IH245" s="36"/>
      <c r="II245" s="36"/>
      <c r="IJ245" s="36"/>
      <c r="IK245" s="36"/>
      <c r="IL245" s="36"/>
      <c r="IM245" s="36"/>
      <c r="IN245" s="36"/>
      <c r="IO245" s="36"/>
      <c r="IP245" s="36"/>
      <c r="IQ245" s="36"/>
      <c r="IR245" s="36"/>
      <c r="IS245" s="36"/>
      <c r="IT245" s="36"/>
      <c r="IU245" s="36"/>
      <c r="IV245" s="36"/>
    </row>
    <row r="246" spans="1:256" s="37" customFormat="1" ht="16.05" customHeight="1">
      <c r="A246" s="39">
        <v>43383</v>
      </c>
      <c r="B246" s="38" t="s">
        <v>49</v>
      </c>
      <c r="C246" s="38" t="s">
        <v>50</v>
      </c>
      <c r="D246" s="38" t="s">
        <v>277</v>
      </c>
      <c r="E246" s="42">
        <v>-352.37</v>
      </c>
      <c r="F246" s="33">
        <f t="shared" si="4"/>
        <v>749.15999999999815</v>
      </c>
      <c r="G246" s="8" t="s">
        <v>132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  <c r="HQ246" s="36"/>
      <c r="HR246" s="36"/>
      <c r="HS246" s="36"/>
      <c r="HT246" s="36"/>
      <c r="HU246" s="36"/>
      <c r="HV246" s="36"/>
      <c r="HW246" s="36"/>
      <c r="HX246" s="36"/>
      <c r="HY246" s="36"/>
      <c r="HZ246" s="36"/>
      <c r="IA246" s="36"/>
      <c r="IB246" s="36"/>
      <c r="IC246" s="36"/>
      <c r="ID246" s="36"/>
      <c r="IE246" s="36"/>
      <c r="IF246" s="36"/>
      <c r="IG246" s="36"/>
      <c r="IH246" s="36"/>
      <c r="II246" s="36"/>
      <c r="IJ246" s="36"/>
      <c r="IK246" s="36"/>
      <c r="IL246" s="36"/>
      <c r="IM246" s="36"/>
      <c r="IN246" s="36"/>
      <c r="IO246" s="36"/>
      <c r="IP246" s="36"/>
      <c r="IQ246" s="36"/>
      <c r="IR246" s="36"/>
      <c r="IS246" s="36"/>
      <c r="IT246" s="36"/>
      <c r="IU246" s="36"/>
      <c r="IV246" s="36"/>
    </row>
    <row r="247" spans="1:256" s="37" customFormat="1" ht="16.05" customHeight="1">
      <c r="A247" s="39">
        <v>43384</v>
      </c>
      <c r="B247" s="38" t="s">
        <v>41</v>
      </c>
      <c r="C247" s="38" t="s">
        <v>42</v>
      </c>
      <c r="D247" s="38" t="s">
        <v>275</v>
      </c>
      <c r="E247" s="42">
        <v>-50</v>
      </c>
      <c r="F247" s="33">
        <f t="shared" si="4"/>
        <v>699.15999999999815</v>
      </c>
      <c r="G247" s="8" t="s">
        <v>42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36"/>
      <c r="GC247" s="36"/>
      <c r="GD247" s="36"/>
      <c r="GE247" s="36"/>
      <c r="GF247" s="36"/>
      <c r="GG247" s="36"/>
      <c r="GH247" s="36"/>
      <c r="GI247" s="36"/>
      <c r="GJ247" s="36"/>
      <c r="GK247" s="36"/>
      <c r="GL247" s="36"/>
      <c r="GM247" s="36"/>
      <c r="GN247" s="36"/>
      <c r="GO247" s="36"/>
      <c r="GP247" s="36"/>
      <c r="GQ247" s="36"/>
      <c r="GR247" s="36"/>
      <c r="GS247" s="36"/>
      <c r="GT247" s="36"/>
      <c r="GU247" s="36"/>
      <c r="GV247" s="36"/>
      <c r="GW247" s="36"/>
      <c r="GX247" s="36"/>
      <c r="GY247" s="36"/>
      <c r="GZ247" s="36"/>
      <c r="HA247" s="36"/>
      <c r="HB247" s="36"/>
      <c r="HC247" s="36"/>
      <c r="HD247" s="36"/>
      <c r="HE247" s="36"/>
      <c r="HF247" s="36"/>
      <c r="HG247" s="36"/>
      <c r="HH247" s="36"/>
      <c r="HI247" s="36"/>
      <c r="HJ247" s="36"/>
      <c r="HK247" s="36"/>
      <c r="HL247" s="36"/>
      <c r="HM247" s="36"/>
      <c r="HN247" s="36"/>
      <c r="HO247" s="36"/>
      <c r="HP247" s="36"/>
      <c r="HQ247" s="36"/>
      <c r="HR247" s="36"/>
      <c r="HS247" s="36"/>
      <c r="HT247" s="36"/>
      <c r="HU247" s="36"/>
      <c r="HV247" s="36"/>
      <c r="HW247" s="36"/>
      <c r="HX247" s="36"/>
      <c r="HY247" s="36"/>
      <c r="HZ247" s="36"/>
      <c r="IA247" s="36"/>
      <c r="IB247" s="36"/>
      <c r="IC247" s="36"/>
      <c r="ID247" s="36"/>
      <c r="IE247" s="36"/>
      <c r="IF247" s="36"/>
      <c r="IG247" s="36"/>
      <c r="IH247" s="36"/>
      <c r="II247" s="36"/>
      <c r="IJ247" s="36"/>
      <c r="IK247" s="36"/>
      <c r="IL247" s="36"/>
      <c r="IM247" s="36"/>
      <c r="IN247" s="36"/>
      <c r="IO247" s="36"/>
      <c r="IP247" s="36"/>
      <c r="IQ247" s="36"/>
      <c r="IR247" s="36"/>
      <c r="IS247" s="36"/>
      <c r="IT247" s="36"/>
      <c r="IU247" s="36"/>
      <c r="IV247" s="36"/>
    </row>
    <row r="248" spans="1:256" s="37" customFormat="1" ht="16.05" customHeight="1">
      <c r="A248" s="39">
        <v>43388</v>
      </c>
      <c r="B248" s="38" t="s">
        <v>73</v>
      </c>
      <c r="C248" s="38" t="s">
        <v>74</v>
      </c>
      <c r="D248" s="38" t="s">
        <v>350</v>
      </c>
      <c r="E248" s="42">
        <v>913.86</v>
      </c>
      <c r="F248" s="29">
        <f t="shared" si="4"/>
        <v>1613.0199999999982</v>
      </c>
      <c r="G248" s="8" t="s">
        <v>197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36"/>
      <c r="GC248" s="36"/>
      <c r="GD248" s="36"/>
      <c r="GE248" s="36"/>
      <c r="GF248" s="36"/>
      <c r="GG248" s="36"/>
      <c r="GH248" s="36"/>
      <c r="GI248" s="36"/>
      <c r="GJ248" s="36"/>
      <c r="GK248" s="36"/>
      <c r="GL248" s="36"/>
      <c r="GM248" s="36"/>
      <c r="GN248" s="36"/>
      <c r="GO248" s="36"/>
      <c r="GP248" s="36"/>
      <c r="GQ248" s="36"/>
      <c r="GR248" s="36"/>
      <c r="GS248" s="36"/>
      <c r="GT248" s="36"/>
      <c r="GU248" s="36"/>
      <c r="GV248" s="36"/>
      <c r="GW248" s="36"/>
      <c r="GX248" s="36"/>
      <c r="GY248" s="36"/>
      <c r="GZ248" s="36"/>
      <c r="HA248" s="36"/>
      <c r="HB248" s="36"/>
      <c r="HC248" s="36"/>
      <c r="HD248" s="36"/>
      <c r="HE248" s="36"/>
      <c r="HF248" s="36"/>
      <c r="HG248" s="36"/>
      <c r="HH248" s="36"/>
      <c r="HI248" s="36"/>
      <c r="HJ248" s="36"/>
      <c r="HK248" s="36"/>
      <c r="HL248" s="36"/>
      <c r="HM248" s="36"/>
      <c r="HN248" s="36"/>
      <c r="HO248" s="36"/>
      <c r="HP248" s="36"/>
      <c r="HQ248" s="36"/>
      <c r="HR248" s="36"/>
      <c r="HS248" s="36"/>
      <c r="HT248" s="36"/>
      <c r="HU248" s="36"/>
      <c r="HV248" s="36"/>
      <c r="HW248" s="36"/>
      <c r="HX248" s="36"/>
      <c r="HY248" s="36"/>
      <c r="HZ248" s="36"/>
      <c r="IA248" s="36"/>
      <c r="IB248" s="36"/>
      <c r="IC248" s="36"/>
      <c r="ID248" s="36"/>
      <c r="IE248" s="36"/>
      <c r="IF248" s="36"/>
      <c r="IG248" s="36"/>
      <c r="IH248" s="36"/>
      <c r="II248" s="36"/>
      <c r="IJ248" s="36"/>
      <c r="IK248" s="36"/>
      <c r="IL248" s="36"/>
      <c r="IM248" s="36"/>
      <c r="IN248" s="36"/>
      <c r="IO248" s="36"/>
      <c r="IP248" s="36"/>
      <c r="IQ248" s="36"/>
      <c r="IR248" s="36"/>
      <c r="IS248" s="36"/>
      <c r="IT248" s="36"/>
      <c r="IU248" s="36"/>
      <c r="IV248" s="36"/>
    </row>
    <row r="249" spans="1:256" s="37" customFormat="1" ht="16.05" customHeight="1">
      <c r="A249" s="39">
        <v>43397</v>
      </c>
      <c r="B249" s="38" t="s">
        <v>14</v>
      </c>
      <c r="C249" s="38" t="s">
        <v>15</v>
      </c>
      <c r="D249" s="38" t="s">
        <v>274</v>
      </c>
      <c r="E249" s="44">
        <v>17</v>
      </c>
      <c r="F249" s="33">
        <f t="shared" si="4"/>
        <v>1630.0199999999982</v>
      </c>
      <c r="G249" s="36" t="s">
        <v>146</v>
      </c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  <c r="FY249" s="36"/>
      <c r="FZ249" s="36"/>
      <c r="GA249" s="36"/>
      <c r="GB249" s="36"/>
      <c r="GC249" s="36"/>
      <c r="GD249" s="36"/>
      <c r="GE249" s="36"/>
      <c r="GF249" s="36"/>
      <c r="GG249" s="36"/>
      <c r="GH249" s="36"/>
      <c r="GI249" s="36"/>
      <c r="GJ249" s="36"/>
      <c r="GK249" s="36"/>
      <c r="GL249" s="36"/>
      <c r="GM249" s="36"/>
      <c r="GN249" s="36"/>
      <c r="GO249" s="36"/>
      <c r="GP249" s="36"/>
      <c r="GQ249" s="36"/>
      <c r="GR249" s="36"/>
      <c r="GS249" s="36"/>
      <c r="GT249" s="36"/>
      <c r="GU249" s="36"/>
      <c r="GV249" s="36"/>
      <c r="GW249" s="36"/>
      <c r="GX249" s="36"/>
      <c r="GY249" s="36"/>
      <c r="GZ249" s="36"/>
      <c r="HA249" s="36"/>
      <c r="HB249" s="36"/>
      <c r="HC249" s="36"/>
      <c r="HD249" s="36"/>
      <c r="HE249" s="36"/>
      <c r="HF249" s="36"/>
      <c r="HG249" s="36"/>
      <c r="HH249" s="36"/>
      <c r="HI249" s="36"/>
      <c r="HJ249" s="36"/>
      <c r="HK249" s="36"/>
      <c r="HL249" s="36"/>
      <c r="HM249" s="36"/>
      <c r="HN249" s="36"/>
      <c r="HO249" s="36"/>
      <c r="HP249" s="36"/>
      <c r="HQ249" s="36"/>
      <c r="HR249" s="36"/>
      <c r="HS249" s="36"/>
      <c r="HT249" s="36"/>
      <c r="HU249" s="36"/>
      <c r="HV249" s="36"/>
      <c r="HW249" s="36"/>
      <c r="HX249" s="36"/>
      <c r="HY249" s="36"/>
      <c r="HZ249" s="36"/>
      <c r="IA249" s="36"/>
      <c r="IB249" s="36"/>
      <c r="IC249" s="36"/>
      <c r="ID249" s="36"/>
      <c r="IE249" s="36"/>
      <c r="IF249" s="36"/>
      <c r="IG249" s="36"/>
      <c r="IH249" s="36"/>
      <c r="II249" s="36"/>
      <c r="IJ249" s="36"/>
      <c r="IK249" s="36"/>
      <c r="IL249" s="36"/>
      <c r="IM249" s="36"/>
      <c r="IN249" s="36"/>
      <c r="IO249" s="36"/>
      <c r="IP249" s="36"/>
      <c r="IQ249" s="36"/>
      <c r="IR249" s="36"/>
      <c r="IS249" s="36"/>
      <c r="IT249" s="36"/>
      <c r="IU249" s="36"/>
      <c r="IV249" s="36"/>
    </row>
    <row r="250" spans="1:256" s="37" customFormat="1" ht="16.05" customHeight="1">
      <c r="A250" s="39">
        <v>43398</v>
      </c>
      <c r="B250" s="38" t="s">
        <v>45</v>
      </c>
      <c r="C250" s="38" t="s">
        <v>46</v>
      </c>
      <c r="D250" s="38" t="s">
        <v>272</v>
      </c>
      <c r="E250" s="44">
        <v>-702</v>
      </c>
      <c r="F250" s="33">
        <f t="shared" si="4"/>
        <v>928.01999999999816</v>
      </c>
      <c r="G250" s="36" t="s">
        <v>61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  <c r="FY250" s="36"/>
      <c r="FZ250" s="36"/>
      <c r="GA250" s="36"/>
      <c r="GB250" s="36"/>
      <c r="GC250" s="36"/>
      <c r="GD250" s="36"/>
      <c r="GE250" s="36"/>
      <c r="GF250" s="36"/>
      <c r="GG250" s="36"/>
      <c r="GH250" s="36"/>
      <c r="GI250" s="36"/>
      <c r="GJ250" s="36"/>
      <c r="GK250" s="36"/>
      <c r="GL250" s="36"/>
      <c r="GM250" s="36"/>
      <c r="GN250" s="36"/>
      <c r="GO250" s="36"/>
      <c r="GP250" s="36"/>
      <c r="GQ250" s="36"/>
      <c r="GR250" s="36"/>
      <c r="GS250" s="36"/>
      <c r="GT250" s="36"/>
      <c r="GU250" s="36"/>
      <c r="GV250" s="36"/>
      <c r="GW250" s="36"/>
      <c r="GX250" s="36"/>
      <c r="GY250" s="36"/>
      <c r="GZ250" s="36"/>
      <c r="HA250" s="36"/>
      <c r="HB250" s="36"/>
      <c r="HC250" s="36"/>
      <c r="HD250" s="36"/>
      <c r="HE250" s="36"/>
      <c r="HF250" s="36"/>
      <c r="HG250" s="36"/>
      <c r="HH250" s="36"/>
      <c r="HI250" s="36"/>
      <c r="HJ250" s="36"/>
      <c r="HK250" s="36"/>
      <c r="HL250" s="36"/>
      <c r="HM250" s="36"/>
      <c r="HN250" s="36"/>
      <c r="HO250" s="36"/>
      <c r="HP250" s="36"/>
      <c r="HQ250" s="36"/>
      <c r="HR250" s="36"/>
      <c r="HS250" s="36"/>
      <c r="HT250" s="36"/>
      <c r="HU250" s="36"/>
      <c r="HV250" s="36"/>
      <c r="HW250" s="36"/>
      <c r="HX250" s="36"/>
      <c r="HY250" s="36"/>
      <c r="HZ250" s="36"/>
      <c r="IA250" s="36"/>
      <c r="IB250" s="36"/>
      <c r="IC250" s="36"/>
      <c r="ID250" s="36"/>
      <c r="IE250" s="36"/>
      <c r="IF250" s="36"/>
      <c r="IG250" s="36"/>
      <c r="IH250" s="36"/>
      <c r="II250" s="36"/>
      <c r="IJ250" s="36"/>
      <c r="IK250" s="36"/>
      <c r="IL250" s="36"/>
      <c r="IM250" s="36"/>
      <c r="IN250" s="36"/>
      <c r="IO250" s="36"/>
      <c r="IP250" s="36"/>
      <c r="IQ250" s="36"/>
      <c r="IR250" s="36"/>
      <c r="IS250" s="36"/>
      <c r="IT250" s="36"/>
      <c r="IU250" s="36"/>
      <c r="IV250" s="36"/>
    </row>
    <row r="251" spans="1:256" s="37" customFormat="1" ht="16.05" customHeight="1">
      <c r="A251" s="39">
        <v>43398</v>
      </c>
      <c r="B251" s="38" t="s">
        <v>14</v>
      </c>
      <c r="C251" s="38" t="s">
        <v>15</v>
      </c>
      <c r="D251" s="38" t="s">
        <v>16</v>
      </c>
      <c r="E251" s="44">
        <v>160</v>
      </c>
      <c r="F251" s="33">
        <f t="shared" si="4"/>
        <v>1088.0199999999982</v>
      </c>
      <c r="G251" s="8" t="s">
        <v>133</v>
      </c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  <c r="GZ251" s="36"/>
      <c r="HA251" s="36"/>
      <c r="HB251" s="36"/>
      <c r="HC251" s="36"/>
      <c r="HD251" s="36"/>
      <c r="HE251" s="36"/>
      <c r="HF251" s="36"/>
      <c r="HG251" s="36"/>
      <c r="HH251" s="36"/>
      <c r="HI251" s="36"/>
      <c r="HJ251" s="36"/>
      <c r="HK251" s="36"/>
      <c r="HL251" s="36"/>
      <c r="HM251" s="36"/>
      <c r="HN251" s="36"/>
      <c r="HO251" s="36"/>
      <c r="HP251" s="36"/>
      <c r="HQ251" s="36"/>
      <c r="HR251" s="36"/>
      <c r="HS251" s="36"/>
      <c r="HT251" s="36"/>
      <c r="HU251" s="36"/>
      <c r="HV251" s="36"/>
      <c r="HW251" s="36"/>
      <c r="HX251" s="36"/>
      <c r="HY251" s="36"/>
      <c r="HZ251" s="36"/>
      <c r="IA251" s="36"/>
      <c r="IB251" s="36"/>
      <c r="IC251" s="36"/>
      <c r="ID251" s="36"/>
      <c r="IE251" s="36"/>
      <c r="IF251" s="36"/>
      <c r="IG251" s="36"/>
      <c r="IH251" s="36"/>
      <c r="II251" s="36"/>
      <c r="IJ251" s="36"/>
      <c r="IK251" s="36"/>
      <c r="IL251" s="36"/>
      <c r="IM251" s="36"/>
      <c r="IN251" s="36"/>
      <c r="IO251" s="36"/>
      <c r="IP251" s="36"/>
      <c r="IQ251" s="36"/>
      <c r="IR251" s="36"/>
      <c r="IS251" s="36"/>
      <c r="IT251" s="36"/>
      <c r="IU251" s="36"/>
      <c r="IV251" s="36"/>
    </row>
    <row r="252" spans="1:256" s="37" customFormat="1" ht="16.05" customHeight="1">
      <c r="A252" s="39">
        <v>43399</v>
      </c>
      <c r="B252" s="38" t="s">
        <v>14</v>
      </c>
      <c r="C252" s="38" t="s">
        <v>15</v>
      </c>
      <c r="D252" s="38" t="s">
        <v>320</v>
      </c>
      <c r="E252" s="44">
        <v>7.5</v>
      </c>
      <c r="F252" s="33">
        <f t="shared" si="4"/>
        <v>1095.5199999999982</v>
      </c>
      <c r="G252" s="36" t="s">
        <v>130</v>
      </c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36"/>
      <c r="GC252" s="36"/>
      <c r="GD252" s="36"/>
      <c r="GE252" s="36"/>
      <c r="GF252" s="36"/>
      <c r="GG252" s="36"/>
      <c r="GH252" s="36"/>
      <c r="GI252" s="36"/>
      <c r="GJ252" s="36"/>
      <c r="GK252" s="36"/>
      <c r="GL252" s="36"/>
      <c r="GM252" s="36"/>
      <c r="GN252" s="36"/>
      <c r="GO252" s="36"/>
      <c r="GP252" s="36"/>
      <c r="GQ252" s="36"/>
      <c r="GR252" s="36"/>
      <c r="GS252" s="36"/>
      <c r="GT252" s="36"/>
      <c r="GU252" s="36"/>
      <c r="GV252" s="36"/>
      <c r="GW252" s="36"/>
      <c r="GX252" s="36"/>
      <c r="GY252" s="36"/>
      <c r="GZ252" s="36"/>
      <c r="HA252" s="36"/>
      <c r="HB252" s="36"/>
      <c r="HC252" s="36"/>
      <c r="HD252" s="36"/>
      <c r="HE252" s="36"/>
      <c r="HF252" s="36"/>
      <c r="HG252" s="36"/>
      <c r="HH252" s="36"/>
      <c r="HI252" s="36"/>
      <c r="HJ252" s="36"/>
      <c r="HK252" s="36"/>
      <c r="HL252" s="36"/>
      <c r="HM252" s="36"/>
      <c r="HN252" s="36"/>
      <c r="HO252" s="36"/>
      <c r="HP252" s="36"/>
      <c r="HQ252" s="36"/>
      <c r="HR252" s="36"/>
      <c r="HS252" s="36"/>
      <c r="HT252" s="36"/>
      <c r="HU252" s="36"/>
      <c r="HV252" s="36"/>
      <c r="HW252" s="36"/>
      <c r="HX252" s="36"/>
      <c r="HY252" s="36"/>
      <c r="HZ252" s="36"/>
      <c r="IA252" s="36"/>
      <c r="IB252" s="36"/>
      <c r="IC252" s="36"/>
      <c r="ID252" s="36"/>
      <c r="IE252" s="36"/>
      <c r="IF252" s="36"/>
      <c r="IG252" s="36"/>
      <c r="IH252" s="36"/>
      <c r="II252" s="36"/>
      <c r="IJ252" s="36"/>
      <c r="IK252" s="36"/>
      <c r="IL252" s="36"/>
      <c r="IM252" s="36"/>
      <c r="IN252" s="36"/>
      <c r="IO252" s="36"/>
      <c r="IP252" s="36"/>
      <c r="IQ252" s="36"/>
      <c r="IR252" s="36"/>
      <c r="IS252" s="36"/>
      <c r="IT252" s="36"/>
      <c r="IU252" s="36"/>
      <c r="IV252" s="36"/>
    </row>
    <row r="253" spans="1:256" s="18" customFormat="1" ht="16.05" customHeight="1">
      <c r="A253" s="14">
        <v>43399</v>
      </c>
      <c r="B253" s="15" t="s">
        <v>14</v>
      </c>
      <c r="C253" s="15" t="s">
        <v>15</v>
      </c>
      <c r="D253" s="15" t="s">
        <v>321</v>
      </c>
      <c r="E253" s="32">
        <v>374</v>
      </c>
      <c r="F253" s="33">
        <f t="shared" si="4"/>
        <v>1469.5199999999982</v>
      </c>
      <c r="G253" s="8" t="s">
        <v>322</v>
      </c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</row>
    <row r="254" spans="1:256" s="18" customFormat="1" ht="16.05" customHeight="1">
      <c r="A254" s="14">
        <v>43399</v>
      </c>
      <c r="B254" s="15" t="s">
        <v>14</v>
      </c>
      <c r="C254" s="15" t="s">
        <v>15</v>
      </c>
      <c r="D254" s="15" t="s">
        <v>323</v>
      </c>
      <c r="E254" s="32">
        <v>364.09</v>
      </c>
      <c r="F254" s="33">
        <f t="shared" si="4"/>
        <v>1833.6099999999981</v>
      </c>
      <c r="G254" s="8" t="s">
        <v>252</v>
      </c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</row>
    <row r="255" spans="1:256" s="37" customFormat="1" ht="16.05" customHeight="1">
      <c r="A255" s="39">
        <v>43398</v>
      </c>
      <c r="B255" s="38" t="s">
        <v>8</v>
      </c>
      <c r="C255" s="38" t="s">
        <v>9</v>
      </c>
      <c r="D255" s="38" t="s">
        <v>273</v>
      </c>
      <c r="E255" s="44">
        <v>-25</v>
      </c>
      <c r="F255" s="33">
        <f t="shared" si="4"/>
        <v>1808.6099999999981</v>
      </c>
      <c r="G255" s="36" t="s">
        <v>303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  <c r="GK255" s="36"/>
      <c r="GL255" s="36"/>
      <c r="GM255" s="36"/>
      <c r="GN255" s="36"/>
      <c r="GO255" s="36"/>
      <c r="GP255" s="36"/>
      <c r="GQ255" s="36"/>
      <c r="GR255" s="36"/>
      <c r="GS255" s="36"/>
      <c r="GT255" s="36"/>
      <c r="GU255" s="36"/>
      <c r="GV255" s="36"/>
      <c r="GW255" s="36"/>
      <c r="GX255" s="36"/>
      <c r="GY255" s="36"/>
      <c r="GZ255" s="36"/>
      <c r="HA255" s="36"/>
      <c r="HB255" s="36"/>
      <c r="HC255" s="36"/>
      <c r="HD255" s="36"/>
      <c r="HE255" s="36"/>
      <c r="HF255" s="36"/>
      <c r="HG255" s="36"/>
      <c r="HH255" s="36"/>
      <c r="HI255" s="36"/>
      <c r="HJ255" s="36"/>
      <c r="HK255" s="36"/>
      <c r="HL255" s="36"/>
      <c r="HM255" s="36"/>
      <c r="HN255" s="36"/>
      <c r="HO255" s="36"/>
      <c r="HP255" s="36"/>
      <c r="HQ255" s="36"/>
      <c r="HR255" s="36"/>
      <c r="HS255" s="36"/>
      <c r="HT255" s="36"/>
      <c r="HU255" s="36"/>
      <c r="HV255" s="36"/>
      <c r="HW255" s="36"/>
      <c r="HX255" s="36"/>
      <c r="HY255" s="36"/>
      <c r="HZ255" s="36"/>
      <c r="IA255" s="36"/>
      <c r="IB255" s="36"/>
      <c r="IC255" s="36"/>
      <c r="ID255" s="36"/>
      <c r="IE255" s="36"/>
      <c r="IF255" s="36"/>
      <c r="IG255" s="36"/>
      <c r="IH255" s="36"/>
      <c r="II255" s="36"/>
      <c r="IJ255" s="36"/>
      <c r="IK255" s="36"/>
      <c r="IL255" s="36"/>
      <c r="IM255" s="36"/>
      <c r="IN255" s="36"/>
      <c r="IO255" s="36"/>
      <c r="IP255" s="36"/>
      <c r="IQ255" s="36"/>
      <c r="IR255" s="36"/>
      <c r="IS255" s="36"/>
      <c r="IT255" s="36"/>
      <c r="IU255" s="36"/>
      <c r="IV255" s="36"/>
    </row>
    <row r="256" spans="1:256" s="18" customFormat="1" ht="16.05" customHeight="1">
      <c r="A256" s="14">
        <v>43404</v>
      </c>
      <c r="B256" s="38" t="s">
        <v>17</v>
      </c>
      <c r="C256" s="38" t="s">
        <v>18</v>
      </c>
      <c r="D256" s="15" t="s">
        <v>324</v>
      </c>
      <c r="E256" s="32">
        <v>-7.99</v>
      </c>
      <c r="F256" s="33">
        <f t="shared" si="4"/>
        <v>1800.6199999999981</v>
      </c>
      <c r="G256" s="8" t="s">
        <v>141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</row>
    <row r="257" spans="1:254" s="18" customFormat="1" ht="16.05" customHeight="1">
      <c r="A257" s="14">
        <v>43404</v>
      </c>
      <c r="B257" s="38" t="s">
        <v>17</v>
      </c>
      <c r="C257" s="38" t="s">
        <v>18</v>
      </c>
      <c r="D257" s="15" t="s">
        <v>325</v>
      </c>
      <c r="E257" s="32">
        <v>-22.97</v>
      </c>
      <c r="F257" s="33">
        <f t="shared" si="4"/>
        <v>1777.649999999998</v>
      </c>
      <c r="G257" s="8" t="s">
        <v>162</v>
      </c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</row>
    <row r="258" spans="1:254">
      <c r="A258" s="14">
        <v>43404</v>
      </c>
      <c r="B258" s="38" t="s">
        <v>17</v>
      </c>
      <c r="C258" s="38" t="s">
        <v>18</v>
      </c>
      <c r="D258" s="7" t="s">
        <v>326</v>
      </c>
      <c r="E258" s="28">
        <v>-30.37</v>
      </c>
      <c r="F258" s="33">
        <f t="shared" si="4"/>
        <v>1747.2799999999982</v>
      </c>
      <c r="G258" s="8" t="s">
        <v>151</v>
      </c>
    </row>
    <row r="259" spans="1:254" s="18" customFormat="1" ht="16.05" customHeight="1">
      <c r="A259" s="14">
        <v>43404</v>
      </c>
      <c r="B259" s="38" t="s">
        <v>17</v>
      </c>
      <c r="C259" s="38" t="s">
        <v>18</v>
      </c>
      <c r="D259" s="15" t="s">
        <v>327</v>
      </c>
      <c r="E259" s="32">
        <v>-108</v>
      </c>
      <c r="F259" s="33">
        <f t="shared" si="4"/>
        <v>1639.2799999999982</v>
      </c>
      <c r="G259" s="8" t="s">
        <v>157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</row>
    <row r="260" spans="1:254" s="18" customFormat="1" ht="16.05" customHeight="1">
      <c r="A260" s="14">
        <v>43404</v>
      </c>
      <c r="B260" s="38" t="s">
        <v>17</v>
      </c>
      <c r="C260" s="38" t="s">
        <v>18</v>
      </c>
      <c r="D260" s="15" t="s">
        <v>328</v>
      </c>
      <c r="E260" s="32">
        <v>-8.5</v>
      </c>
      <c r="F260" s="33">
        <f t="shared" si="4"/>
        <v>1630.7799999999982</v>
      </c>
      <c r="G260" s="8" t="s">
        <v>142</v>
      </c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</row>
    <row r="261" spans="1:254" s="18" customFormat="1" ht="16.05" customHeight="1">
      <c r="A261" s="14">
        <v>43404</v>
      </c>
      <c r="B261" s="38" t="s">
        <v>17</v>
      </c>
      <c r="C261" s="38" t="s">
        <v>18</v>
      </c>
      <c r="D261" s="15" t="s">
        <v>329</v>
      </c>
      <c r="E261" s="32">
        <v>-8.5</v>
      </c>
      <c r="F261" s="33">
        <f t="shared" si="4"/>
        <v>1622.2799999999982</v>
      </c>
      <c r="G261" s="8" t="s">
        <v>142</v>
      </c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</row>
    <row r="262" spans="1:254">
      <c r="A262" s="14">
        <v>43404</v>
      </c>
      <c r="B262" s="38" t="s">
        <v>17</v>
      </c>
      <c r="C262" s="38" t="s">
        <v>18</v>
      </c>
      <c r="D262" s="7" t="s">
        <v>330</v>
      </c>
      <c r="E262" s="28">
        <v>-35.31</v>
      </c>
      <c r="F262" s="33">
        <f t="shared" ref="F262:F295" si="5">F261+E262</f>
        <v>1586.9699999999982</v>
      </c>
      <c r="G262" s="8" t="s">
        <v>162</v>
      </c>
    </row>
    <row r="263" spans="1:254" s="18" customFormat="1" ht="16.05" customHeight="1">
      <c r="A263" s="14">
        <v>43404</v>
      </c>
      <c r="B263" s="38" t="s">
        <v>17</v>
      </c>
      <c r="C263" s="38" t="s">
        <v>18</v>
      </c>
      <c r="D263" s="15" t="s">
        <v>331</v>
      </c>
      <c r="E263" s="32">
        <v>-14.5</v>
      </c>
      <c r="F263" s="33">
        <f t="shared" si="5"/>
        <v>1572.4699999999982</v>
      </c>
      <c r="G263" s="7" t="s">
        <v>135</v>
      </c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</row>
    <row r="264" spans="1:254" s="18" customFormat="1" ht="16.05" customHeight="1">
      <c r="A264" s="14">
        <v>43404</v>
      </c>
      <c r="B264" s="38" t="s">
        <v>17</v>
      </c>
      <c r="C264" s="38" t="s">
        <v>18</v>
      </c>
      <c r="D264" s="15" t="s">
        <v>332</v>
      </c>
      <c r="E264" s="32">
        <v>-23.99</v>
      </c>
      <c r="F264" s="33">
        <f t="shared" si="5"/>
        <v>1548.4799999999982</v>
      </c>
      <c r="G264" s="8" t="s">
        <v>151</v>
      </c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</row>
    <row r="265" spans="1:254">
      <c r="A265" s="14">
        <v>43404</v>
      </c>
      <c r="B265" s="38" t="s">
        <v>17</v>
      </c>
      <c r="C265" s="38" t="s">
        <v>18</v>
      </c>
      <c r="D265" s="7" t="s">
        <v>333</v>
      </c>
      <c r="E265" s="28">
        <v>-39.6</v>
      </c>
      <c r="F265" s="33">
        <f t="shared" si="5"/>
        <v>1508.8799999999983</v>
      </c>
      <c r="G265" s="7" t="s">
        <v>196</v>
      </c>
    </row>
    <row r="266" spans="1:254" s="18" customFormat="1" ht="16.05" customHeight="1">
      <c r="A266" s="14">
        <v>43404</v>
      </c>
      <c r="B266" s="38" t="s">
        <v>17</v>
      </c>
      <c r="C266" s="38" t="s">
        <v>18</v>
      </c>
      <c r="D266" s="15" t="s">
        <v>334</v>
      </c>
      <c r="E266" s="32">
        <v>-70</v>
      </c>
      <c r="F266" s="33">
        <f t="shared" si="5"/>
        <v>1438.8799999999983</v>
      </c>
      <c r="G266" s="8" t="s">
        <v>348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</row>
    <row r="267" spans="1:254" s="18" customFormat="1" ht="16.05" customHeight="1">
      <c r="A267" s="14">
        <v>43404</v>
      </c>
      <c r="B267" s="38" t="s">
        <v>17</v>
      </c>
      <c r="C267" s="38" t="s">
        <v>18</v>
      </c>
      <c r="D267" s="15" t="s">
        <v>335</v>
      </c>
      <c r="E267" s="32">
        <v>-65.13</v>
      </c>
      <c r="F267" s="33">
        <f t="shared" si="5"/>
        <v>1373.7499999999982</v>
      </c>
      <c r="G267" s="8" t="s">
        <v>194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</row>
    <row r="268" spans="1:254" s="18" customFormat="1" ht="16.05" customHeight="1">
      <c r="A268" s="14">
        <v>43404</v>
      </c>
      <c r="B268" s="38" t="s">
        <v>17</v>
      </c>
      <c r="C268" s="38" t="s">
        <v>18</v>
      </c>
      <c r="D268" s="15" t="s">
        <v>336</v>
      </c>
      <c r="E268" s="32">
        <v>-39.729999999999997</v>
      </c>
      <c r="F268" s="33">
        <f t="shared" si="5"/>
        <v>1334.0199999999982</v>
      </c>
      <c r="G268" s="8" t="s">
        <v>194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</row>
    <row r="269" spans="1:254" s="18" customFormat="1" ht="16.05" customHeight="1">
      <c r="A269" s="14">
        <v>43404</v>
      </c>
      <c r="B269" s="38" t="s">
        <v>17</v>
      </c>
      <c r="C269" s="38" t="s">
        <v>18</v>
      </c>
      <c r="D269" s="15" t="s">
        <v>337</v>
      </c>
      <c r="E269" s="32">
        <v>-28.81</v>
      </c>
      <c r="F269" s="33">
        <f t="shared" si="5"/>
        <v>1305.2099999999982</v>
      </c>
      <c r="G269" s="8" t="s">
        <v>137</v>
      </c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</row>
    <row r="270" spans="1:254" s="18" customFormat="1" ht="16.05" customHeight="1">
      <c r="A270" s="14">
        <v>43404</v>
      </c>
      <c r="B270" s="38" t="s">
        <v>17</v>
      </c>
      <c r="C270" s="38" t="s">
        <v>18</v>
      </c>
      <c r="D270" s="15" t="s">
        <v>338</v>
      </c>
      <c r="E270" s="32">
        <v>-56.61</v>
      </c>
      <c r="F270" s="33">
        <f t="shared" si="5"/>
        <v>1248.5999999999983</v>
      </c>
      <c r="G270" s="8" t="s">
        <v>194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</row>
    <row r="271" spans="1:254">
      <c r="A271" s="14">
        <v>43404</v>
      </c>
      <c r="B271" s="38" t="s">
        <v>17</v>
      </c>
      <c r="C271" s="38" t="s">
        <v>18</v>
      </c>
      <c r="D271" s="7" t="s">
        <v>339</v>
      </c>
      <c r="E271" s="28">
        <v>-33.24</v>
      </c>
      <c r="F271" s="33">
        <f t="shared" si="5"/>
        <v>1215.3599999999983</v>
      </c>
      <c r="G271" s="7" t="s">
        <v>151</v>
      </c>
    </row>
    <row r="272" spans="1:254" s="18" customFormat="1" ht="16.05" customHeight="1">
      <c r="A272" s="14">
        <v>43404</v>
      </c>
      <c r="B272" s="38" t="s">
        <v>17</v>
      </c>
      <c r="C272" s="38" t="s">
        <v>18</v>
      </c>
      <c r="D272" s="15" t="s">
        <v>340</v>
      </c>
      <c r="E272" s="32">
        <v>-1</v>
      </c>
      <c r="F272" s="33">
        <f t="shared" si="5"/>
        <v>1214.3599999999983</v>
      </c>
      <c r="G272" s="8" t="s">
        <v>142</v>
      </c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</row>
    <row r="273" spans="1:254" s="18" customFormat="1" ht="16.05" customHeight="1">
      <c r="A273" s="14">
        <v>43404</v>
      </c>
      <c r="B273" s="38" t="s">
        <v>17</v>
      </c>
      <c r="C273" s="38" t="s">
        <v>18</v>
      </c>
      <c r="D273" s="15" t="s">
        <v>341</v>
      </c>
      <c r="E273" s="32">
        <v>-8.5</v>
      </c>
      <c r="F273" s="33">
        <f t="shared" si="5"/>
        <v>1205.8599999999983</v>
      </c>
      <c r="G273" s="8" t="s">
        <v>142</v>
      </c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</row>
    <row r="274" spans="1:254" s="18" customFormat="1" ht="16.05" customHeight="1">
      <c r="A274" s="14">
        <v>43404</v>
      </c>
      <c r="B274" s="38" t="s">
        <v>17</v>
      </c>
      <c r="C274" s="38" t="s">
        <v>18</v>
      </c>
      <c r="D274" s="15" t="s">
        <v>342</v>
      </c>
      <c r="E274" s="32">
        <v>-30.79</v>
      </c>
      <c r="F274" s="33">
        <f t="shared" si="5"/>
        <v>1175.0699999999983</v>
      </c>
      <c r="G274" s="8" t="s">
        <v>151</v>
      </c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</row>
    <row r="275" spans="1:254">
      <c r="A275" s="14">
        <v>43404</v>
      </c>
      <c r="B275" s="38" t="s">
        <v>17</v>
      </c>
      <c r="C275" s="38" t="s">
        <v>18</v>
      </c>
      <c r="D275" s="7" t="s">
        <v>343</v>
      </c>
      <c r="E275" s="28">
        <v>-41.7</v>
      </c>
      <c r="F275" s="33">
        <f t="shared" si="5"/>
        <v>1133.3699999999983</v>
      </c>
      <c r="G275" s="7" t="s">
        <v>137</v>
      </c>
    </row>
    <row r="276" spans="1:254" s="18" customFormat="1" ht="16.05" customHeight="1">
      <c r="A276" s="14">
        <v>43404</v>
      </c>
      <c r="B276" s="38" t="s">
        <v>17</v>
      </c>
      <c r="C276" s="38" t="s">
        <v>18</v>
      </c>
      <c r="D276" s="15" t="s">
        <v>344</v>
      </c>
      <c r="E276" s="32">
        <v>-19.3</v>
      </c>
      <c r="F276" s="33">
        <f t="shared" si="5"/>
        <v>1114.0699999999983</v>
      </c>
      <c r="G276" s="8" t="s">
        <v>194</v>
      </c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</row>
    <row r="277" spans="1:254" s="18" customFormat="1" ht="16.05" customHeight="1">
      <c r="A277" s="14">
        <v>43404</v>
      </c>
      <c r="B277" s="38" t="s">
        <v>17</v>
      </c>
      <c r="C277" s="38" t="s">
        <v>18</v>
      </c>
      <c r="D277" s="15" t="s">
        <v>344</v>
      </c>
      <c r="E277" s="32">
        <v>-38.78</v>
      </c>
      <c r="F277" s="33">
        <f t="shared" si="5"/>
        <v>1075.2899999999984</v>
      </c>
      <c r="G277" s="8" t="s">
        <v>194</v>
      </c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</row>
    <row r="278" spans="1:254">
      <c r="A278" s="14">
        <v>43404</v>
      </c>
      <c r="B278" s="38" t="s">
        <v>17</v>
      </c>
      <c r="C278" s="38" t="s">
        <v>18</v>
      </c>
      <c r="D278" s="7" t="s">
        <v>345</v>
      </c>
      <c r="E278" s="28">
        <v>-7.99</v>
      </c>
      <c r="F278" s="33">
        <f t="shared" si="5"/>
        <v>1067.2999999999984</v>
      </c>
      <c r="G278" s="7" t="s">
        <v>141</v>
      </c>
    </row>
    <row r="279" spans="1:254" s="18" customFormat="1" ht="16.05" customHeight="1">
      <c r="A279" s="14">
        <v>43404</v>
      </c>
      <c r="B279" s="38" t="s">
        <v>17</v>
      </c>
      <c r="C279" s="38" t="s">
        <v>18</v>
      </c>
      <c r="D279" s="15" t="s">
        <v>346</v>
      </c>
      <c r="E279" s="32">
        <v>-31.76</v>
      </c>
      <c r="F279" s="33">
        <f t="shared" si="5"/>
        <v>1035.5399999999984</v>
      </c>
      <c r="G279" s="8" t="s">
        <v>194</v>
      </c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</row>
    <row r="280" spans="1:254" s="18" customFormat="1" ht="16.05" customHeight="1">
      <c r="A280" s="14">
        <v>43404</v>
      </c>
      <c r="B280" s="38" t="s">
        <v>17</v>
      </c>
      <c r="C280" s="38" t="s">
        <v>18</v>
      </c>
      <c r="D280" s="15" t="s">
        <v>347</v>
      </c>
      <c r="E280" s="32">
        <v>-34.700000000000003</v>
      </c>
      <c r="F280" s="28">
        <f t="shared" si="5"/>
        <v>1000.8399999999983</v>
      </c>
      <c r="G280" s="8" t="s">
        <v>142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</row>
    <row r="281" spans="1:254" s="18" customFormat="1" ht="16.05" customHeight="1">
      <c r="A281" s="14"/>
      <c r="B281" s="15"/>
      <c r="C281" s="15"/>
      <c r="D281" s="15"/>
      <c r="E281" s="16"/>
      <c r="F281" s="33">
        <f>F280+E281</f>
        <v>1000.8399999999983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</row>
    <row r="282" spans="1:254">
      <c r="F282" s="33">
        <f t="shared" si="5"/>
        <v>1000.8399999999983</v>
      </c>
    </row>
    <row r="283" spans="1:254" s="18" customFormat="1" ht="16.05" customHeight="1">
      <c r="A283" s="14"/>
      <c r="B283" s="15"/>
      <c r="C283" s="15"/>
      <c r="D283" s="15"/>
      <c r="E283" s="16"/>
      <c r="F283" s="33">
        <f t="shared" si="5"/>
        <v>1000.8399999999983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</row>
    <row r="284" spans="1:254">
      <c r="B284" s="22" t="s">
        <v>59</v>
      </c>
      <c r="C284" s="23">
        <v>43414</v>
      </c>
      <c r="D284" s="22" t="s">
        <v>65</v>
      </c>
      <c r="E284" s="21">
        <v>-63.39</v>
      </c>
      <c r="F284" s="33">
        <f t="shared" si="5"/>
        <v>937.44999999999834</v>
      </c>
    </row>
    <row r="285" spans="1:254">
      <c r="A285" s="20"/>
      <c r="B285" s="22" t="s">
        <v>59</v>
      </c>
      <c r="C285" s="23">
        <v>43419</v>
      </c>
      <c r="D285" s="22" t="s">
        <v>58</v>
      </c>
      <c r="E285" s="21">
        <v>-153</v>
      </c>
      <c r="F285" s="33">
        <f t="shared" si="5"/>
        <v>784.44999999999834</v>
      </c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</row>
    <row r="286" spans="1:254" s="20" customFormat="1">
      <c r="B286" s="22" t="s">
        <v>59</v>
      </c>
      <c r="C286" s="23">
        <v>43427</v>
      </c>
      <c r="D286" s="22" t="s">
        <v>237</v>
      </c>
      <c r="E286" s="21">
        <v>-79.97</v>
      </c>
      <c r="F286" s="33">
        <f t="shared" si="5"/>
        <v>704.47999999999831</v>
      </c>
    </row>
    <row r="287" spans="1:254">
      <c r="B287" s="22" t="s">
        <v>59</v>
      </c>
      <c r="C287" s="23">
        <v>43434</v>
      </c>
      <c r="D287" s="22" t="s">
        <v>75</v>
      </c>
      <c r="E287" s="21">
        <v>160</v>
      </c>
      <c r="F287" s="33">
        <f t="shared" si="5"/>
        <v>864.47999999999831</v>
      </c>
    </row>
    <row r="288" spans="1:254">
      <c r="B288" s="22" t="s">
        <v>59</v>
      </c>
      <c r="C288" s="23">
        <v>43442</v>
      </c>
      <c r="D288" s="22" t="s">
        <v>244</v>
      </c>
      <c r="E288" s="21">
        <v>-67.53</v>
      </c>
      <c r="F288" s="33">
        <f t="shared" si="5"/>
        <v>796.94999999999834</v>
      </c>
    </row>
    <row r="289" spans="1:254" s="20" customFormat="1">
      <c r="A289" s="4"/>
      <c r="B289" s="22" t="s">
        <v>59</v>
      </c>
      <c r="C289" s="23">
        <v>43444</v>
      </c>
      <c r="D289" s="22" t="s">
        <v>66</v>
      </c>
      <c r="E289" s="21">
        <v>-352.37</v>
      </c>
      <c r="F289" s="33">
        <f t="shared" si="5"/>
        <v>444.57999999999834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</row>
    <row r="290" spans="1:254" s="20" customFormat="1">
      <c r="A290" s="4"/>
      <c r="B290" s="22" t="s">
        <v>59</v>
      </c>
      <c r="C290" s="23">
        <v>43444</v>
      </c>
      <c r="D290" s="22" t="s">
        <v>65</v>
      </c>
      <c r="E290" s="21">
        <v>-63.37</v>
      </c>
      <c r="F290" s="33">
        <f t="shared" si="5"/>
        <v>381.20999999999833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</row>
    <row r="291" spans="1:254">
      <c r="B291" s="22" t="s">
        <v>59</v>
      </c>
      <c r="C291" s="23">
        <v>43465</v>
      </c>
      <c r="D291" s="22" t="s">
        <v>75</v>
      </c>
      <c r="E291" s="21">
        <v>160</v>
      </c>
      <c r="F291" s="33">
        <f t="shared" si="5"/>
        <v>541.20999999999833</v>
      </c>
    </row>
    <row r="292" spans="1:254">
      <c r="B292" s="22" t="s">
        <v>59</v>
      </c>
      <c r="C292" s="23">
        <v>43473</v>
      </c>
      <c r="D292" s="22" t="s">
        <v>244</v>
      </c>
      <c r="E292" s="21">
        <v>-67.53</v>
      </c>
      <c r="F292" s="33">
        <f t="shared" si="5"/>
        <v>473.67999999999836</v>
      </c>
    </row>
    <row r="293" spans="1:254">
      <c r="A293" s="7"/>
      <c r="B293" s="22" t="s">
        <v>77</v>
      </c>
      <c r="C293" s="23">
        <v>43475</v>
      </c>
      <c r="D293" s="25" t="s">
        <v>76</v>
      </c>
      <c r="E293" s="21">
        <v>-360</v>
      </c>
      <c r="F293" s="33">
        <f t="shared" si="5"/>
        <v>113.67999999999836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</row>
    <row r="294" spans="1:254" s="7" customFormat="1">
      <c r="A294" s="20"/>
      <c r="B294" s="22" t="s">
        <v>59</v>
      </c>
      <c r="C294" s="23">
        <v>43510</v>
      </c>
      <c r="D294" s="22" t="s">
        <v>60</v>
      </c>
      <c r="E294" s="21">
        <v>-77.900000000000006</v>
      </c>
      <c r="F294" s="33">
        <f t="shared" si="5"/>
        <v>35.779999999998353</v>
      </c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</row>
    <row r="295" spans="1:254" s="20" customFormat="1">
      <c r="A295" s="4"/>
      <c r="B295" s="22" t="s">
        <v>59</v>
      </c>
      <c r="C295" s="24" t="s">
        <v>79</v>
      </c>
      <c r="D295" s="22" t="s">
        <v>66</v>
      </c>
      <c r="E295" s="21">
        <v>-352.37</v>
      </c>
      <c r="F295" s="33">
        <f t="shared" si="5"/>
        <v>-316.59000000000162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</row>
  </sheetData>
  <autoFilter ref="A3:G3">
    <sortState ref="A4:G115">
      <sortCondition ref="A3"/>
    </sortState>
  </autoFilter>
  <sortState ref="A240:IV251">
    <sortCondition ref="A240:A251"/>
  </sortState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3:F719"/>
  <sheetViews>
    <sheetView topLeftCell="A156" workbookViewId="0">
      <selection activeCell="B6" sqref="B6"/>
    </sheetView>
  </sheetViews>
  <sheetFormatPr baseColWidth="10" defaultRowHeight="13.2"/>
  <cols>
    <col min="1" max="1" width="75.44140625" customWidth="1"/>
    <col min="2" max="2" width="34.33203125" style="1" bestFit="1" customWidth="1"/>
  </cols>
  <sheetData>
    <row r="3" spans="1:2">
      <c r="A3" s="2" t="s">
        <v>165</v>
      </c>
      <c r="B3" s="1" t="s">
        <v>168</v>
      </c>
    </row>
    <row r="4" spans="1:2">
      <c r="A4" s="3" t="s">
        <v>302</v>
      </c>
      <c r="B4" s="1">
        <v>-18.600000000000001</v>
      </c>
    </row>
    <row r="5" spans="1:2">
      <c r="A5" s="35" t="s">
        <v>291</v>
      </c>
      <c r="B5" s="1">
        <v>-18.600000000000001</v>
      </c>
    </row>
    <row r="6" spans="1:2">
      <c r="A6" s="3" t="s">
        <v>149</v>
      </c>
      <c r="B6" s="1">
        <v>-115.67999999999999</v>
      </c>
    </row>
    <row r="7" spans="1:2">
      <c r="A7" s="35" t="s">
        <v>82</v>
      </c>
      <c r="B7" s="1">
        <v>-56.47</v>
      </c>
    </row>
    <row r="8" spans="1:2">
      <c r="A8" s="35" t="s">
        <v>258</v>
      </c>
      <c r="B8" s="1">
        <v>-59.209999999999994</v>
      </c>
    </row>
    <row r="9" spans="1:2">
      <c r="A9" s="3" t="s">
        <v>142</v>
      </c>
      <c r="B9" s="1">
        <v>-123.3</v>
      </c>
    </row>
    <row r="10" spans="1:2">
      <c r="A10" s="35" t="s">
        <v>215</v>
      </c>
      <c r="B10" s="1">
        <v>-8.5</v>
      </c>
    </row>
    <row r="11" spans="1:2">
      <c r="A11" s="35" t="s">
        <v>111</v>
      </c>
      <c r="B11" s="1">
        <v>-8.5</v>
      </c>
    </row>
    <row r="12" spans="1:2">
      <c r="A12" s="35" t="s">
        <v>112</v>
      </c>
      <c r="B12" s="1">
        <v>-8.5</v>
      </c>
    </row>
    <row r="13" spans="1:2">
      <c r="A13" s="35" t="s">
        <v>218</v>
      </c>
      <c r="B13" s="1">
        <v>-8.5</v>
      </c>
    </row>
    <row r="14" spans="1:2">
      <c r="A14" s="35" t="s">
        <v>220</v>
      </c>
      <c r="B14" s="1">
        <v>-0.4</v>
      </c>
    </row>
    <row r="15" spans="1:2">
      <c r="A15" s="35" t="s">
        <v>113</v>
      </c>
      <c r="B15" s="1">
        <v>-8.5</v>
      </c>
    </row>
    <row r="16" spans="1:2">
      <c r="A16" s="35" t="s">
        <v>114</v>
      </c>
      <c r="B16" s="1">
        <v>-8.5</v>
      </c>
    </row>
    <row r="17" spans="1:2">
      <c r="A17" s="35" t="s">
        <v>39</v>
      </c>
      <c r="B17" s="1">
        <v>-0.8</v>
      </c>
    </row>
    <row r="18" spans="1:2">
      <c r="A18" s="35" t="s">
        <v>38</v>
      </c>
      <c r="B18" s="1">
        <v>-5.4</v>
      </c>
    </row>
    <row r="19" spans="1:2">
      <c r="A19" s="35" t="s">
        <v>300</v>
      </c>
      <c r="B19" s="1">
        <v>-4.5</v>
      </c>
    </row>
    <row r="20" spans="1:2">
      <c r="A20" s="35" t="s">
        <v>328</v>
      </c>
      <c r="B20" s="1">
        <v>-8.5</v>
      </c>
    </row>
    <row r="21" spans="1:2">
      <c r="A21" s="35" t="s">
        <v>329</v>
      </c>
      <c r="B21" s="1">
        <v>-8.5</v>
      </c>
    </row>
    <row r="22" spans="1:2">
      <c r="A22" s="35" t="s">
        <v>340</v>
      </c>
      <c r="B22" s="1">
        <v>-1</v>
      </c>
    </row>
    <row r="23" spans="1:2">
      <c r="A23" s="35" t="s">
        <v>341</v>
      </c>
      <c r="B23" s="1">
        <v>-8.5</v>
      </c>
    </row>
    <row r="24" spans="1:2">
      <c r="A24" s="35" t="s">
        <v>347</v>
      </c>
      <c r="B24" s="1">
        <v>-34.700000000000003</v>
      </c>
    </row>
    <row r="25" spans="1:2">
      <c r="A25" s="3" t="s">
        <v>348</v>
      </c>
      <c r="B25" s="1">
        <v>-70</v>
      </c>
    </row>
    <row r="26" spans="1:2">
      <c r="A26" s="35" t="s">
        <v>334</v>
      </c>
      <c r="B26" s="1">
        <v>-70</v>
      </c>
    </row>
    <row r="27" spans="1:2">
      <c r="A27" s="3" t="s">
        <v>137</v>
      </c>
      <c r="B27" s="1">
        <v>-280.29000000000002</v>
      </c>
    </row>
    <row r="28" spans="1:2">
      <c r="A28" s="35" t="s">
        <v>110</v>
      </c>
      <c r="B28" s="1">
        <v>-9.3800000000000008</v>
      </c>
    </row>
    <row r="29" spans="1:2">
      <c r="A29" s="35" t="s">
        <v>107</v>
      </c>
      <c r="B29" s="1">
        <v>-10.85</v>
      </c>
    </row>
    <row r="30" spans="1:2">
      <c r="A30" s="35" t="s">
        <v>33</v>
      </c>
      <c r="B30" s="1">
        <v>-17.75</v>
      </c>
    </row>
    <row r="31" spans="1:2">
      <c r="A31" s="35" t="s">
        <v>181</v>
      </c>
      <c r="B31" s="1">
        <v>-28.86</v>
      </c>
    </row>
    <row r="32" spans="1:2">
      <c r="A32" s="35" t="s">
        <v>183</v>
      </c>
      <c r="B32" s="1">
        <v>-21.46</v>
      </c>
    </row>
    <row r="33" spans="1:2">
      <c r="A33" s="35" t="s">
        <v>188</v>
      </c>
      <c r="B33" s="1">
        <v>-17.84</v>
      </c>
    </row>
    <row r="34" spans="1:2">
      <c r="A34" s="35" t="s">
        <v>27</v>
      </c>
      <c r="B34" s="1">
        <v>-31.16</v>
      </c>
    </row>
    <row r="35" spans="1:2">
      <c r="A35" s="35" t="s">
        <v>286</v>
      </c>
      <c r="B35" s="1">
        <v>-32.92</v>
      </c>
    </row>
    <row r="36" spans="1:2">
      <c r="A36" s="35" t="s">
        <v>294</v>
      </c>
      <c r="B36" s="1">
        <v>-15.1</v>
      </c>
    </row>
    <row r="37" spans="1:2">
      <c r="A37" s="35" t="s">
        <v>296</v>
      </c>
      <c r="B37" s="1">
        <v>-13.01</v>
      </c>
    </row>
    <row r="38" spans="1:2">
      <c r="A38" s="35" t="s">
        <v>298</v>
      </c>
      <c r="B38" s="1">
        <v>-11.45</v>
      </c>
    </row>
    <row r="39" spans="1:2">
      <c r="A39" s="35" t="s">
        <v>337</v>
      </c>
      <c r="B39" s="1">
        <v>-28.81</v>
      </c>
    </row>
    <row r="40" spans="1:2">
      <c r="A40" s="35" t="s">
        <v>343</v>
      </c>
      <c r="B40" s="1">
        <v>-41.7</v>
      </c>
    </row>
    <row r="41" spans="1:2">
      <c r="A41" s="3" t="s">
        <v>195</v>
      </c>
      <c r="B41" s="1">
        <v>-82.35</v>
      </c>
    </row>
    <row r="42" spans="1:2">
      <c r="A42" s="35" t="s">
        <v>186</v>
      </c>
      <c r="B42" s="1">
        <v>-30.8</v>
      </c>
    </row>
    <row r="43" spans="1:2">
      <c r="A43" s="35" t="s">
        <v>22</v>
      </c>
      <c r="B43" s="1">
        <v>-51.55</v>
      </c>
    </row>
    <row r="44" spans="1:2">
      <c r="A44" s="3" t="s">
        <v>322</v>
      </c>
      <c r="B44" s="1">
        <v>374</v>
      </c>
    </row>
    <row r="45" spans="1:2">
      <c r="A45" s="35" t="s">
        <v>321</v>
      </c>
      <c r="B45" s="1">
        <v>374</v>
      </c>
    </row>
    <row r="46" spans="1:2">
      <c r="A46" s="3" t="s">
        <v>252</v>
      </c>
      <c r="B46" s="1">
        <v>752.1099999999999</v>
      </c>
    </row>
    <row r="47" spans="1:2">
      <c r="A47" s="35" t="s">
        <v>253</v>
      </c>
      <c r="B47" s="1">
        <v>388.02</v>
      </c>
    </row>
    <row r="48" spans="1:2">
      <c r="A48" s="35" t="s">
        <v>323</v>
      </c>
      <c r="B48" s="1">
        <v>364.09</v>
      </c>
    </row>
    <row r="49" spans="1:6">
      <c r="A49" s="3" t="s">
        <v>154</v>
      </c>
      <c r="B49" s="1">
        <v>-30</v>
      </c>
    </row>
    <row r="50" spans="1:6">
      <c r="A50" s="35" t="s">
        <v>90</v>
      </c>
      <c r="B50" s="1">
        <v>-30</v>
      </c>
    </row>
    <row r="51" spans="1:6">
      <c r="A51" s="3" t="s">
        <v>151</v>
      </c>
      <c r="B51" s="1">
        <v>-409.13000000000005</v>
      </c>
    </row>
    <row r="52" spans="1:6">
      <c r="A52" s="35" t="s">
        <v>88</v>
      </c>
      <c r="B52" s="1">
        <v>-36.869999999999997</v>
      </c>
    </row>
    <row r="53" spans="1:6">
      <c r="A53" s="35" t="s">
        <v>216</v>
      </c>
      <c r="B53" s="1">
        <v>-40.200000000000003</v>
      </c>
    </row>
    <row r="54" spans="1:6">
      <c r="A54" s="35" t="s">
        <v>222</v>
      </c>
      <c r="B54" s="1">
        <v>-38.770000000000003</v>
      </c>
    </row>
    <row r="55" spans="1:6">
      <c r="A55" s="35" t="s">
        <v>85</v>
      </c>
      <c r="B55" s="1">
        <v>-40.39</v>
      </c>
    </row>
    <row r="56" spans="1:6">
      <c r="A56" s="35" t="s">
        <v>191</v>
      </c>
      <c r="B56" s="1">
        <v>-39.19</v>
      </c>
    </row>
    <row r="57" spans="1:6">
      <c r="A57" s="35" t="s">
        <v>87</v>
      </c>
      <c r="B57" s="1">
        <v>-38.22</v>
      </c>
    </row>
    <row r="58" spans="1:6">
      <c r="A58" s="35" t="s">
        <v>35</v>
      </c>
      <c r="B58" s="1">
        <v>-15.6</v>
      </c>
    </row>
    <row r="59" spans="1:6">
      <c r="A59" s="35" t="s">
        <v>262</v>
      </c>
      <c r="B59" s="1">
        <v>-41.5</v>
      </c>
    </row>
    <row r="60" spans="1:6">
      <c r="A60" s="35" t="s">
        <v>326</v>
      </c>
      <c r="B60" s="1">
        <v>-30.37</v>
      </c>
    </row>
    <row r="61" spans="1:6">
      <c r="A61" s="35" t="s">
        <v>332</v>
      </c>
      <c r="B61" s="1">
        <v>-23.99</v>
      </c>
    </row>
    <row r="62" spans="1:6">
      <c r="A62" s="35" t="s">
        <v>339</v>
      </c>
      <c r="B62" s="1">
        <v>-33.24</v>
      </c>
    </row>
    <row r="63" spans="1:6">
      <c r="A63" s="35" t="s">
        <v>342</v>
      </c>
      <c r="B63" s="1">
        <v>-30.79</v>
      </c>
    </row>
    <row r="64" spans="1:6">
      <c r="A64" s="3" t="s">
        <v>131</v>
      </c>
      <c r="B64" s="1">
        <v>-30.030000000000005</v>
      </c>
      <c r="F64" s="45"/>
    </row>
    <row r="65" spans="1:2">
      <c r="A65" s="35" t="s">
        <v>199</v>
      </c>
      <c r="B65" s="1">
        <v>-4.97</v>
      </c>
    </row>
    <row r="66" spans="1:2">
      <c r="A66" s="35" t="s">
        <v>72</v>
      </c>
      <c r="B66" s="1">
        <v>-4.97</v>
      </c>
    </row>
    <row r="67" spans="1:2">
      <c r="A67" s="35" t="s">
        <v>47</v>
      </c>
      <c r="B67" s="1">
        <v>-4.97</v>
      </c>
    </row>
    <row r="68" spans="1:2">
      <c r="A68" s="35" t="s">
        <v>251</v>
      </c>
      <c r="B68" s="1">
        <v>-3.78</v>
      </c>
    </row>
    <row r="69" spans="1:2">
      <c r="A69" s="35" t="s">
        <v>249</v>
      </c>
      <c r="B69" s="1">
        <v>-3.78</v>
      </c>
    </row>
    <row r="70" spans="1:2">
      <c r="A70" s="35" t="s">
        <v>269</v>
      </c>
      <c r="B70" s="1">
        <v>-3.78</v>
      </c>
    </row>
    <row r="71" spans="1:2">
      <c r="A71" s="35" t="s">
        <v>279</v>
      </c>
      <c r="B71" s="1">
        <v>-3.78</v>
      </c>
    </row>
    <row r="72" spans="1:2">
      <c r="A72" s="3" t="s">
        <v>134</v>
      </c>
      <c r="B72" s="1">
        <v>-72.760000000000005</v>
      </c>
    </row>
    <row r="73" spans="1:2">
      <c r="A73" s="35" t="s">
        <v>20</v>
      </c>
      <c r="B73" s="1">
        <v>-72.760000000000005</v>
      </c>
    </row>
    <row r="74" spans="1:2">
      <c r="A74" s="3" t="s">
        <v>9</v>
      </c>
      <c r="B74" s="1">
        <v>-209.39</v>
      </c>
    </row>
    <row r="75" spans="1:2">
      <c r="A75" s="35" t="s">
        <v>40</v>
      </c>
      <c r="B75" s="1">
        <v>-20.66</v>
      </c>
    </row>
    <row r="76" spans="1:2">
      <c r="A76" s="35" t="s">
        <v>10</v>
      </c>
      <c r="B76" s="1">
        <v>-30</v>
      </c>
    </row>
    <row r="77" spans="1:2">
      <c r="A77" s="35" t="s">
        <v>210</v>
      </c>
      <c r="B77" s="1">
        <v>-50</v>
      </c>
    </row>
    <row r="78" spans="1:2">
      <c r="A78" s="35" t="s">
        <v>211</v>
      </c>
      <c r="B78" s="1">
        <v>-65</v>
      </c>
    </row>
    <row r="79" spans="1:2">
      <c r="A79" s="35" t="s">
        <v>212</v>
      </c>
      <c r="B79" s="1">
        <v>-43.73</v>
      </c>
    </row>
    <row r="80" spans="1:2">
      <c r="A80" s="3" t="s">
        <v>146</v>
      </c>
      <c r="B80" s="1">
        <v>107.53</v>
      </c>
    </row>
    <row r="81" spans="1:2">
      <c r="A81" s="35" t="s">
        <v>207</v>
      </c>
      <c r="B81" s="1">
        <v>14</v>
      </c>
    </row>
    <row r="82" spans="1:2">
      <c r="A82" s="35" t="s">
        <v>121</v>
      </c>
      <c r="B82" s="1">
        <v>17.5</v>
      </c>
    </row>
    <row r="83" spans="1:2">
      <c r="A83" s="35" t="s">
        <v>274</v>
      </c>
      <c r="B83" s="1">
        <v>17</v>
      </c>
    </row>
    <row r="84" spans="1:2">
      <c r="A84" s="35" t="s">
        <v>308</v>
      </c>
      <c r="B84" s="1">
        <v>41.53</v>
      </c>
    </row>
    <row r="85" spans="1:2">
      <c r="A85" s="35" t="s">
        <v>312</v>
      </c>
      <c r="B85" s="1">
        <v>17.5</v>
      </c>
    </row>
    <row r="86" spans="1:2">
      <c r="A86" s="3" t="s">
        <v>315</v>
      </c>
      <c r="B86" s="1">
        <v>-499.4</v>
      </c>
    </row>
    <row r="87" spans="1:2">
      <c r="A87" s="35" t="s">
        <v>314</v>
      </c>
      <c r="B87" s="1">
        <v>-499.4</v>
      </c>
    </row>
    <row r="88" spans="1:2">
      <c r="A88" s="3" t="s">
        <v>152</v>
      </c>
      <c r="B88" s="1">
        <v>-40.01</v>
      </c>
    </row>
    <row r="89" spans="1:2">
      <c r="A89" s="35" t="s">
        <v>86</v>
      </c>
      <c r="B89" s="1">
        <v>-40.01</v>
      </c>
    </row>
    <row r="90" spans="1:2">
      <c r="A90" s="3" t="s">
        <v>148</v>
      </c>
      <c r="B90" s="1">
        <v>-348.99</v>
      </c>
    </row>
    <row r="91" spans="1:2">
      <c r="A91" s="35" t="s">
        <v>80</v>
      </c>
      <c r="B91" s="1">
        <v>-329</v>
      </c>
    </row>
    <row r="92" spans="1:2">
      <c r="A92" s="35" t="s">
        <v>96</v>
      </c>
      <c r="B92" s="1">
        <v>-19.989999999999998</v>
      </c>
    </row>
    <row r="93" spans="1:2">
      <c r="A93" s="3" t="s">
        <v>196</v>
      </c>
      <c r="B93" s="1">
        <v>-145.15</v>
      </c>
    </row>
    <row r="94" spans="1:2">
      <c r="A94" s="35" t="s">
        <v>217</v>
      </c>
      <c r="B94" s="1">
        <v>-73.95</v>
      </c>
    </row>
    <row r="95" spans="1:2">
      <c r="A95" s="35" t="s">
        <v>187</v>
      </c>
      <c r="B95" s="1">
        <v>-13.6</v>
      </c>
    </row>
    <row r="96" spans="1:2">
      <c r="A96" s="35" t="s">
        <v>292</v>
      </c>
      <c r="B96" s="1">
        <v>-18</v>
      </c>
    </row>
    <row r="97" spans="1:2">
      <c r="A97" s="35" t="s">
        <v>333</v>
      </c>
      <c r="B97" s="1">
        <v>-39.6</v>
      </c>
    </row>
    <row r="98" spans="1:2">
      <c r="A98" s="3" t="s">
        <v>236</v>
      </c>
      <c r="B98" s="1">
        <v>-267.14999999999998</v>
      </c>
    </row>
    <row r="99" spans="1:2">
      <c r="A99" s="35" t="s">
        <v>241</v>
      </c>
      <c r="B99" s="1">
        <v>-65.34</v>
      </c>
    </row>
    <row r="100" spans="1:2">
      <c r="A100" s="35" t="s">
        <v>240</v>
      </c>
      <c r="B100" s="1">
        <v>-130.13</v>
      </c>
    </row>
    <row r="101" spans="1:2">
      <c r="A101" s="35" t="s">
        <v>235</v>
      </c>
      <c r="B101" s="1">
        <v>-71.680000000000007</v>
      </c>
    </row>
    <row r="102" spans="1:2">
      <c r="A102" s="3" t="s">
        <v>132</v>
      </c>
      <c r="B102" s="1">
        <v>-2466.59</v>
      </c>
    </row>
    <row r="103" spans="1:2">
      <c r="A103" s="35" t="s">
        <v>128</v>
      </c>
      <c r="B103" s="1">
        <v>-352.37</v>
      </c>
    </row>
    <row r="104" spans="1:2">
      <c r="A104" s="35" t="s">
        <v>200</v>
      </c>
      <c r="B104" s="1">
        <v>-352.37</v>
      </c>
    </row>
    <row r="105" spans="1:2">
      <c r="A105" s="35" t="s">
        <v>69</v>
      </c>
      <c r="B105" s="1">
        <v>-352.37</v>
      </c>
    </row>
    <row r="106" spans="1:2">
      <c r="A106" s="35" t="s">
        <v>51</v>
      </c>
      <c r="B106" s="1">
        <v>-352.37</v>
      </c>
    </row>
    <row r="107" spans="1:2">
      <c r="A107" s="35" t="s">
        <v>246</v>
      </c>
      <c r="B107" s="1">
        <v>-704.74</v>
      </c>
    </row>
    <row r="108" spans="1:2">
      <c r="A108" s="35" t="s">
        <v>277</v>
      </c>
      <c r="B108" s="1">
        <v>-352.37</v>
      </c>
    </row>
    <row r="109" spans="1:2">
      <c r="A109" s="3" t="s">
        <v>64</v>
      </c>
      <c r="B109" s="1">
        <v>-669.47</v>
      </c>
    </row>
    <row r="110" spans="1:2">
      <c r="A110" s="35" t="s">
        <v>64</v>
      </c>
      <c r="B110" s="1">
        <v>-125.11</v>
      </c>
    </row>
    <row r="111" spans="1:2">
      <c r="A111" s="35" t="s">
        <v>229</v>
      </c>
      <c r="B111" s="1">
        <v>-322.74</v>
      </c>
    </row>
    <row r="112" spans="1:2">
      <c r="A112" s="35" t="s">
        <v>316</v>
      </c>
      <c r="B112" s="1">
        <v>-221.62</v>
      </c>
    </row>
    <row r="113" spans="1:2">
      <c r="A113" s="3" t="s">
        <v>162</v>
      </c>
      <c r="B113" s="1">
        <v>-96.42</v>
      </c>
    </row>
    <row r="114" spans="1:2">
      <c r="A114" s="35" t="s">
        <v>109</v>
      </c>
      <c r="B114" s="1">
        <v>-10.42</v>
      </c>
    </row>
    <row r="115" spans="1:2">
      <c r="A115" s="35" t="s">
        <v>288</v>
      </c>
      <c r="B115" s="1">
        <v>-27.72</v>
      </c>
    </row>
    <row r="116" spans="1:2">
      <c r="A116" s="35" t="s">
        <v>325</v>
      </c>
      <c r="B116" s="1">
        <v>-22.97</v>
      </c>
    </row>
    <row r="117" spans="1:2">
      <c r="A117" s="35" t="s">
        <v>330</v>
      </c>
      <c r="B117" s="1">
        <v>-35.31</v>
      </c>
    </row>
    <row r="118" spans="1:2">
      <c r="A118" s="3" t="s">
        <v>232</v>
      </c>
      <c r="B118" s="1">
        <v>-8</v>
      </c>
    </row>
    <row r="119" spans="1:2">
      <c r="A119" s="35" t="s">
        <v>13</v>
      </c>
      <c r="B119" s="1">
        <v>-8</v>
      </c>
    </row>
    <row r="120" spans="1:2">
      <c r="A120" s="3" t="s">
        <v>230</v>
      </c>
      <c r="B120" s="1">
        <v>-80.290000000000006</v>
      </c>
    </row>
    <row r="121" spans="1:2">
      <c r="A121" s="35" t="s">
        <v>245</v>
      </c>
      <c r="B121" s="1">
        <v>-11.47</v>
      </c>
    </row>
    <row r="122" spans="1:2">
      <c r="A122" s="35" t="s">
        <v>53</v>
      </c>
      <c r="B122" s="1">
        <v>-68.820000000000007</v>
      </c>
    </row>
    <row r="123" spans="1:2">
      <c r="A123" s="3" t="s">
        <v>231</v>
      </c>
      <c r="B123" s="1">
        <v>-7.5</v>
      </c>
    </row>
    <row r="124" spans="1:2">
      <c r="A124" s="35" t="s">
        <v>56</v>
      </c>
      <c r="B124" s="1">
        <v>-5</v>
      </c>
    </row>
    <row r="125" spans="1:2">
      <c r="A125" s="35" t="s">
        <v>233</v>
      </c>
      <c r="B125" s="1">
        <v>-2.5</v>
      </c>
    </row>
    <row r="126" spans="1:2">
      <c r="A126" s="3" t="s">
        <v>145</v>
      </c>
      <c r="B126" s="1">
        <v>310</v>
      </c>
    </row>
    <row r="127" spans="1:2">
      <c r="A127" s="35" t="s">
        <v>198</v>
      </c>
      <c r="B127" s="1">
        <v>200</v>
      </c>
    </row>
    <row r="128" spans="1:2">
      <c r="A128" s="35" t="s">
        <v>120</v>
      </c>
      <c r="B128" s="1">
        <v>110</v>
      </c>
    </row>
    <row r="129" spans="1:2">
      <c r="A129" s="3" t="s">
        <v>147</v>
      </c>
      <c r="B129" s="1">
        <v>3200</v>
      </c>
    </row>
    <row r="130" spans="1:2">
      <c r="A130" s="35" t="s">
        <v>208</v>
      </c>
      <c r="B130" s="1">
        <v>1000</v>
      </c>
    </row>
    <row r="131" spans="1:2">
      <c r="A131" s="35" t="s">
        <v>117</v>
      </c>
      <c r="B131" s="1">
        <v>200</v>
      </c>
    </row>
    <row r="132" spans="1:2">
      <c r="A132" s="35" t="s">
        <v>44</v>
      </c>
      <c r="B132" s="1">
        <v>2000</v>
      </c>
    </row>
    <row r="133" spans="1:2">
      <c r="A133" s="3" t="s">
        <v>271</v>
      </c>
      <c r="B133" s="1">
        <v>522</v>
      </c>
    </row>
    <row r="134" spans="1:2">
      <c r="A134" s="35" t="s">
        <v>117</v>
      </c>
      <c r="B134" s="1">
        <v>350</v>
      </c>
    </row>
    <row r="135" spans="1:2">
      <c r="A135" s="35" t="s">
        <v>254</v>
      </c>
      <c r="B135" s="1">
        <v>172</v>
      </c>
    </row>
    <row r="136" spans="1:2">
      <c r="A136" s="3" t="s">
        <v>144</v>
      </c>
      <c r="B136" s="1">
        <v>230</v>
      </c>
    </row>
    <row r="137" spans="1:2">
      <c r="A137" s="35" t="s">
        <v>126</v>
      </c>
      <c r="B137" s="1">
        <v>120</v>
      </c>
    </row>
    <row r="138" spans="1:2">
      <c r="A138" s="35" t="s">
        <v>169</v>
      </c>
      <c r="B138" s="1">
        <v>110</v>
      </c>
    </row>
    <row r="139" spans="1:2">
      <c r="A139" s="3" t="s">
        <v>156</v>
      </c>
      <c r="B139" s="1">
        <v>-23.5</v>
      </c>
    </row>
    <row r="140" spans="1:2">
      <c r="A140" s="35" t="s">
        <v>93</v>
      </c>
      <c r="B140" s="1">
        <v>-23.5</v>
      </c>
    </row>
    <row r="141" spans="1:2">
      <c r="A141" s="3" t="s">
        <v>161</v>
      </c>
      <c r="B141" s="1">
        <v>-10.58</v>
      </c>
    </row>
    <row r="142" spans="1:2">
      <c r="A142" s="35" t="s">
        <v>108</v>
      </c>
      <c r="B142" s="1">
        <v>-10.58</v>
      </c>
    </row>
    <row r="143" spans="1:2">
      <c r="A143" s="3" t="s">
        <v>140</v>
      </c>
      <c r="B143" s="1">
        <v>-13.15</v>
      </c>
    </row>
    <row r="144" spans="1:2">
      <c r="A144" s="35" t="s">
        <v>36</v>
      </c>
      <c r="B144" s="1">
        <v>-13.15</v>
      </c>
    </row>
    <row r="145" spans="1:2">
      <c r="A145" s="3" t="s">
        <v>155</v>
      </c>
      <c r="B145" s="1">
        <v>-23.95</v>
      </c>
    </row>
    <row r="146" spans="1:2">
      <c r="A146" s="35" t="s">
        <v>92</v>
      </c>
      <c r="B146" s="1">
        <v>-23.95</v>
      </c>
    </row>
    <row r="147" spans="1:2">
      <c r="A147" s="3" t="s">
        <v>136</v>
      </c>
      <c r="B147" s="1">
        <v>-32.64</v>
      </c>
    </row>
    <row r="148" spans="1:2">
      <c r="A148" s="35" t="s">
        <v>25</v>
      </c>
      <c r="B148" s="1">
        <v>-32.64</v>
      </c>
    </row>
    <row r="149" spans="1:2">
      <c r="A149" s="3" t="s">
        <v>143</v>
      </c>
      <c r="B149" s="1">
        <v>-430.98999999999995</v>
      </c>
    </row>
    <row r="150" spans="1:2">
      <c r="A150" s="35" t="s">
        <v>70</v>
      </c>
      <c r="B150" s="1">
        <v>-15.4</v>
      </c>
    </row>
    <row r="151" spans="1:2">
      <c r="A151" s="35" t="s">
        <v>123</v>
      </c>
      <c r="B151" s="1">
        <v>-396.59</v>
      </c>
    </row>
    <row r="152" spans="1:2">
      <c r="A152" s="35" t="s">
        <v>310</v>
      </c>
      <c r="B152" s="1">
        <v>-19</v>
      </c>
    </row>
    <row r="153" spans="1:2">
      <c r="A153" s="3" t="s">
        <v>130</v>
      </c>
      <c r="B153" s="1">
        <v>-248.42999999999995</v>
      </c>
    </row>
    <row r="154" spans="1:2">
      <c r="A154" s="35" t="s">
        <v>171</v>
      </c>
      <c r="B154" s="1">
        <v>123.09</v>
      </c>
    </row>
    <row r="155" spans="1:2">
      <c r="A155" s="35" t="s">
        <v>48</v>
      </c>
      <c r="B155" s="1">
        <v>-50.15</v>
      </c>
    </row>
    <row r="156" spans="1:2">
      <c r="A156" s="35" t="s">
        <v>125</v>
      </c>
      <c r="B156" s="1">
        <v>-71.209999999999994</v>
      </c>
    </row>
    <row r="157" spans="1:2">
      <c r="A157" s="35" t="s">
        <v>68</v>
      </c>
      <c r="B157" s="1">
        <v>-50.15</v>
      </c>
    </row>
    <row r="158" spans="1:2">
      <c r="A158" s="35" t="s">
        <v>201</v>
      </c>
      <c r="B158" s="1">
        <v>-50.15</v>
      </c>
    </row>
    <row r="159" spans="1:2">
      <c r="A159" s="35" t="s">
        <v>248</v>
      </c>
      <c r="B159" s="1">
        <v>-63.39</v>
      </c>
    </row>
    <row r="160" spans="1:2">
      <c r="A160" s="35" t="s">
        <v>301</v>
      </c>
      <c r="B160" s="1">
        <v>15</v>
      </c>
    </row>
    <row r="161" spans="1:2">
      <c r="A161" s="35" t="s">
        <v>276</v>
      </c>
      <c r="B161" s="1">
        <v>-63.39</v>
      </c>
    </row>
    <row r="162" spans="1:2">
      <c r="A162" s="35" t="s">
        <v>311</v>
      </c>
      <c r="B162" s="1">
        <v>-63.39</v>
      </c>
    </row>
    <row r="163" spans="1:2">
      <c r="A163" s="35" t="s">
        <v>309</v>
      </c>
      <c r="B163" s="1">
        <v>17.809999999999999</v>
      </c>
    </row>
    <row r="164" spans="1:2">
      <c r="A164" s="35" t="s">
        <v>320</v>
      </c>
      <c r="B164" s="1">
        <v>7.5</v>
      </c>
    </row>
    <row r="165" spans="1:2">
      <c r="A165" s="3" t="s">
        <v>303</v>
      </c>
      <c r="B165" s="1">
        <v>-25</v>
      </c>
    </row>
    <row r="166" spans="1:2">
      <c r="A166" s="35" t="s">
        <v>273</v>
      </c>
      <c r="B166" s="1">
        <v>-25</v>
      </c>
    </row>
    <row r="167" spans="1:2">
      <c r="A167" s="3" t="s">
        <v>159</v>
      </c>
      <c r="B167" s="1">
        <v>-15</v>
      </c>
    </row>
    <row r="168" spans="1:2">
      <c r="A168" s="35" t="s">
        <v>104</v>
      </c>
      <c r="B168" s="1">
        <v>-15</v>
      </c>
    </row>
    <row r="169" spans="1:2">
      <c r="A169" s="3" t="s">
        <v>141</v>
      </c>
      <c r="B169" s="1">
        <v>-55.930000000000007</v>
      </c>
    </row>
    <row r="170" spans="1:2">
      <c r="A170" s="35" t="s">
        <v>37</v>
      </c>
      <c r="B170" s="1">
        <v>-7.99</v>
      </c>
    </row>
    <row r="171" spans="1:2">
      <c r="A171" s="35" t="s">
        <v>227</v>
      </c>
      <c r="B171" s="1">
        <v>-7.99</v>
      </c>
    </row>
    <row r="172" spans="1:2">
      <c r="A172" s="35" t="s">
        <v>192</v>
      </c>
      <c r="B172" s="1">
        <v>-7.99</v>
      </c>
    </row>
    <row r="173" spans="1:2">
      <c r="A173" s="35" t="s">
        <v>115</v>
      </c>
      <c r="B173" s="1">
        <v>-7.99</v>
      </c>
    </row>
    <row r="174" spans="1:2">
      <c r="A174" s="35" t="s">
        <v>255</v>
      </c>
      <c r="B174" s="1">
        <v>-7.99</v>
      </c>
    </row>
    <row r="175" spans="1:2">
      <c r="A175" s="35" t="s">
        <v>324</v>
      </c>
      <c r="B175" s="1">
        <v>-7.99</v>
      </c>
    </row>
    <row r="176" spans="1:2">
      <c r="A176" s="35" t="s">
        <v>345</v>
      </c>
      <c r="B176" s="1">
        <v>-7.99</v>
      </c>
    </row>
    <row r="177" spans="1:2">
      <c r="A177" s="3" t="s">
        <v>153</v>
      </c>
      <c r="B177" s="1">
        <v>-34.75</v>
      </c>
    </row>
    <row r="178" spans="1:2">
      <c r="A178" s="35" t="s">
        <v>89</v>
      </c>
      <c r="B178" s="1">
        <v>-34.75</v>
      </c>
    </row>
    <row r="179" spans="1:2">
      <c r="A179" s="3" t="s">
        <v>78</v>
      </c>
      <c r="B179" s="1">
        <v>-553.54</v>
      </c>
    </row>
    <row r="180" spans="1:2">
      <c r="A180" s="35" t="s">
        <v>52</v>
      </c>
      <c r="B180" s="1">
        <v>-77.069999999999993</v>
      </c>
    </row>
    <row r="181" spans="1:2">
      <c r="A181" s="35" t="s">
        <v>124</v>
      </c>
      <c r="B181" s="1">
        <v>-91.26</v>
      </c>
    </row>
    <row r="182" spans="1:2">
      <c r="A182" s="35" t="s">
        <v>67</v>
      </c>
      <c r="B182" s="1">
        <v>-83.5</v>
      </c>
    </row>
    <row r="183" spans="1:2">
      <c r="A183" s="35" t="s">
        <v>206</v>
      </c>
      <c r="B183" s="1">
        <v>-77.78</v>
      </c>
    </row>
    <row r="184" spans="1:2">
      <c r="A184" s="35" t="s">
        <v>247</v>
      </c>
      <c r="B184" s="1">
        <v>-93.41</v>
      </c>
    </row>
    <row r="185" spans="1:2">
      <c r="A185" s="35" t="s">
        <v>278</v>
      </c>
      <c r="B185" s="1">
        <v>-62.99</v>
      </c>
    </row>
    <row r="186" spans="1:2">
      <c r="A186" s="35" t="s">
        <v>307</v>
      </c>
      <c r="B186" s="1">
        <v>-67.53</v>
      </c>
    </row>
    <row r="187" spans="1:2">
      <c r="A187" s="3" t="s">
        <v>238</v>
      </c>
      <c r="B187" s="1">
        <v>-77.900000000000006</v>
      </c>
    </row>
    <row r="188" spans="1:2">
      <c r="A188" s="35" t="s">
        <v>239</v>
      </c>
      <c r="B188" s="1">
        <v>-77.900000000000006</v>
      </c>
    </row>
    <row r="189" spans="1:2">
      <c r="A189" s="3" t="s">
        <v>234</v>
      </c>
      <c r="B189" s="1">
        <v>-4</v>
      </c>
    </row>
    <row r="190" spans="1:2">
      <c r="A190" s="35" t="s">
        <v>116</v>
      </c>
      <c r="B190" s="1">
        <v>-4</v>
      </c>
    </row>
    <row r="191" spans="1:2">
      <c r="A191" s="3" t="s">
        <v>243</v>
      </c>
      <c r="B191" s="1">
        <v>245</v>
      </c>
    </row>
    <row r="192" spans="1:2">
      <c r="A192" s="35" t="s">
        <v>242</v>
      </c>
      <c r="B192" s="1">
        <v>45</v>
      </c>
    </row>
    <row r="193" spans="1:2">
      <c r="A193" s="35" t="s">
        <v>250</v>
      </c>
      <c r="B193" s="1">
        <v>200</v>
      </c>
    </row>
    <row r="194" spans="1:2">
      <c r="A194" s="3" t="s">
        <v>139</v>
      </c>
      <c r="B194" s="1">
        <v>-16</v>
      </c>
    </row>
    <row r="195" spans="1:2">
      <c r="A195" s="35" t="s">
        <v>34</v>
      </c>
      <c r="B195" s="1">
        <v>-16</v>
      </c>
    </row>
    <row r="196" spans="1:2">
      <c r="A196" s="3" t="s">
        <v>138</v>
      </c>
      <c r="B196" s="1">
        <v>-378.83000000000004</v>
      </c>
    </row>
    <row r="197" spans="1:2">
      <c r="A197" s="35" t="s">
        <v>105</v>
      </c>
      <c r="B197" s="1">
        <v>-14.15</v>
      </c>
    </row>
    <row r="198" spans="1:2">
      <c r="A198" s="35" t="s">
        <v>83</v>
      </c>
      <c r="B198" s="1">
        <v>-42.9</v>
      </c>
    </row>
    <row r="199" spans="1:2">
      <c r="A199" s="35" t="s">
        <v>178</v>
      </c>
      <c r="B199" s="1">
        <v>-20.89</v>
      </c>
    </row>
    <row r="200" spans="1:2">
      <c r="A200" s="35" t="s">
        <v>180</v>
      </c>
      <c r="B200" s="1">
        <v>-15.9</v>
      </c>
    </row>
    <row r="201" spans="1:2">
      <c r="A201" s="35" t="s">
        <v>97</v>
      </c>
      <c r="B201" s="1">
        <v>-19.899999999999999</v>
      </c>
    </row>
    <row r="202" spans="1:2">
      <c r="A202" s="35" t="s">
        <v>228</v>
      </c>
      <c r="B202" s="1">
        <v>-36.11</v>
      </c>
    </row>
    <row r="203" spans="1:2">
      <c r="A203" s="35" t="s">
        <v>189</v>
      </c>
      <c r="B203" s="1">
        <v>-28.8</v>
      </c>
    </row>
    <row r="204" spans="1:2">
      <c r="A204" s="35" t="s">
        <v>226</v>
      </c>
      <c r="B204" s="1">
        <v>-35</v>
      </c>
    </row>
    <row r="205" spans="1:2">
      <c r="A205" s="35" t="s">
        <v>32</v>
      </c>
      <c r="B205" s="1">
        <v>-17.899999999999999</v>
      </c>
    </row>
    <row r="206" spans="1:2">
      <c r="A206" s="35" t="s">
        <v>31</v>
      </c>
      <c r="B206" s="1">
        <v>-18.100000000000001</v>
      </c>
    </row>
    <row r="207" spans="1:2">
      <c r="A207" s="35" t="s">
        <v>174</v>
      </c>
      <c r="B207" s="1">
        <v>-20.5</v>
      </c>
    </row>
    <row r="208" spans="1:2">
      <c r="A208" s="35" t="s">
        <v>257</v>
      </c>
      <c r="B208" s="1">
        <v>-20.5</v>
      </c>
    </row>
    <row r="209" spans="1:2">
      <c r="A209" s="35" t="s">
        <v>287</v>
      </c>
      <c r="B209" s="1">
        <v>-31.7</v>
      </c>
    </row>
    <row r="210" spans="1:2">
      <c r="A210" s="35" t="s">
        <v>290</v>
      </c>
      <c r="B210" s="1">
        <v>-20.5</v>
      </c>
    </row>
    <row r="211" spans="1:2">
      <c r="A211" s="35" t="s">
        <v>293</v>
      </c>
      <c r="B211" s="1">
        <v>-17.23</v>
      </c>
    </row>
    <row r="212" spans="1:2">
      <c r="A212" s="35" t="s">
        <v>295</v>
      </c>
      <c r="B212" s="1">
        <v>-13.8</v>
      </c>
    </row>
    <row r="213" spans="1:2">
      <c r="A213" s="35" t="s">
        <v>299</v>
      </c>
      <c r="B213" s="1">
        <v>-4.95</v>
      </c>
    </row>
    <row r="214" spans="1:2">
      <c r="A214" s="3" t="s">
        <v>129</v>
      </c>
      <c r="B214" s="1">
        <v>794.89</v>
      </c>
    </row>
    <row r="215" spans="1:2">
      <c r="A215" s="35" t="s">
        <v>54</v>
      </c>
      <c r="B215" s="1">
        <v>794.89</v>
      </c>
    </row>
    <row r="216" spans="1:2">
      <c r="A216" s="3" t="s">
        <v>133</v>
      </c>
      <c r="B216" s="1">
        <v>1120</v>
      </c>
    </row>
    <row r="217" spans="1:2">
      <c r="A217" s="35" t="s">
        <v>16</v>
      </c>
      <c r="B217" s="1">
        <v>1120</v>
      </c>
    </row>
    <row r="218" spans="1:2">
      <c r="A218" s="3" t="s">
        <v>172</v>
      </c>
      <c r="B218" s="1">
        <v>1000</v>
      </c>
    </row>
    <row r="219" spans="1:2">
      <c r="A219" s="35" t="s">
        <v>16</v>
      </c>
      <c r="B219" s="1">
        <v>1000</v>
      </c>
    </row>
    <row r="220" spans="1:2">
      <c r="A220" s="3" t="s">
        <v>150</v>
      </c>
      <c r="B220" s="1">
        <v>-41</v>
      </c>
    </row>
    <row r="221" spans="1:2">
      <c r="A221" s="35" t="s">
        <v>84</v>
      </c>
      <c r="B221" s="1">
        <v>-41</v>
      </c>
    </row>
    <row r="222" spans="1:2">
      <c r="A222" s="3" t="s">
        <v>135</v>
      </c>
      <c r="B222" s="1">
        <v>-127.8</v>
      </c>
    </row>
    <row r="223" spans="1:2">
      <c r="A223" s="35" t="s">
        <v>24</v>
      </c>
      <c r="B223" s="1">
        <v>-35.700000000000003</v>
      </c>
    </row>
    <row r="224" spans="1:2">
      <c r="A224" s="35" t="s">
        <v>221</v>
      </c>
      <c r="B224" s="1">
        <v>-20.8</v>
      </c>
    </row>
    <row r="225" spans="1:2">
      <c r="A225" s="35" t="s">
        <v>185</v>
      </c>
      <c r="B225" s="1">
        <v>-14.1</v>
      </c>
    </row>
    <row r="226" spans="1:2">
      <c r="A226" s="35" t="s">
        <v>101</v>
      </c>
      <c r="B226" s="1">
        <v>-16.7</v>
      </c>
    </row>
    <row r="227" spans="1:2">
      <c r="A227" s="35" t="s">
        <v>289</v>
      </c>
      <c r="B227" s="1">
        <v>-26</v>
      </c>
    </row>
    <row r="228" spans="1:2">
      <c r="A228" s="35" t="s">
        <v>331</v>
      </c>
      <c r="B228" s="1">
        <v>-14.5</v>
      </c>
    </row>
    <row r="229" spans="1:2">
      <c r="A229" s="3" t="s">
        <v>42</v>
      </c>
      <c r="B229" s="1">
        <v>-540</v>
      </c>
    </row>
    <row r="230" spans="1:2">
      <c r="A230" s="35" t="s">
        <v>203</v>
      </c>
      <c r="B230" s="1">
        <v>-30</v>
      </c>
    </row>
    <row r="231" spans="1:2">
      <c r="A231" s="35" t="s">
        <v>202</v>
      </c>
      <c r="B231" s="1">
        <v>-30</v>
      </c>
    </row>
    <row r="232" spans="1:2">
      <c r="A232" s="35" t="s">
        <v>71</v>
      </c>
      <c r="B232" s="1">
        <v>-20</v>
      </c>
    </row>
    <row r="233" spans="1:2">
      <c r="A233" s="35" t="s">
        <v>204</v>
      </c>
      <c r="B233" s="1">
        <v>-20</v>
      </c>
    </row>
    <row r="234" spans="1:2">
      <c r="A234" s="35" t="s">
        <v>127</v>
      </c>
      <c r="B234" s="1">
        <v>-20</v>
      </c>
    </row>
    <row r="235" spans="1:2">
      <c r="A235" s="35" t="s">
        <v>122</v>
      </c>
      <c r="B235" s="1">
        <v>-80</v>
      </c>
    </row>
    <row r="236" spans="1:2">
      <c r="A236" s="35" t="s">
        <v>205</v>
      </c>
      <c r="B236" s="1">
        <v>-40</v>
      </c>
    </row>
    <row r="237" spans="1:2">
      <c r="A237" s="35" t="s">
        <v>118</v>
      </c>
      <c r="B237" s="1">
        <v>-60</v>
      </c>
    </row>
    <row r="238" spans="1:2">
      <c r="A238" s="35" t="s">
        <v>119</v>
      </c>
      <c r="B238" s="1">
        <v>-30</v>
      </c>
    </row>
    <row r="239" spans="1:2">
      <c r="A239" s="35" t="s">
        <v>43</v>
      </c>
      <c r="B239" s="1">
        <v>-20</v>
      </c>
    </row>
    <row r="240" spans="1:2">
      <c r="A240" s="35" t="s">
        <v>275</v>
      </c>
      <c r="B240" s="1">
        <v>-50</v>
      </c>
    </row>
    <row r="241" spans="1:2">
      <c r="A241" s="35" t="s">
        <v>318</v>
      </c>
      <c r="B241" s="1">
        <v>-40</v>
      </c>
    </row>
    <row r="242" spans="1:2">
      <c r="A242" s="35" t="s">
        <v>319</v>
      </c>
      <c r="B242" s="1">
        <v>-100</v>
      </c>
    </row>
    <row r="243" spans="1:2">
      <c r="A243" s="3" t="s">
        <v>197</v>
      </c>
      <c r="B243" s="1">
        <v>5323.96</v>
      </c>
    </row>
    <row r="244" spans="1:2">
      <c r="A244" s="35" t="s">
        <v>351</v>
      </c>
      <c r="B244" s="1">
        <v>191.51</v>
      </c>
    </row>
    <row r="245" spans="1:2">
      <c r="A245" s="35" t="s">
        <v>352</v>
      </c>
      <c r="B245" s="1">
        <v>692.56</v>
      </c>
    </row>
    <row r="246" spans="1:2">
      <c r="A246" s="35" t="s">
        <v>353</v>
      </c>
      <c r="B246" s="1">
        <v>651.92999999999995</v>
      </c>
    </row>
    <row r="247" spans="1:2">
      <c r="A247" s="35" t="s">
        <v>354</v>
      </c>
      <c r="B247" s="1">
        <v>1066.67</v>
      </c>
    </row>
    <row r="248" spans="1:2">
      <c r="A248" s="35" t="s">
        <v>355</v>
      </c>
      <c r="B248" s="1">
        <v>795.45</v>
      </c>
    </row>
    <row r="249" spans="1:2">
      <c r="A249" s="35" t="s">
        <v>349</v>
      </c>
      <c r="B249" s="1">
        <v>1011.98</v>
      </c>
    </row>
    <row r="250" spans="1:2">
      <c r="A250" s="35" t="s">
        <v>350</v>
      </c>
      <c r="B250" s="1">
        <v>913.86</v>
      </c>
    </row>
    <row r="251" spans="1:2">
      <c r="A251" s="3" t="s">
        <v>304</v>
      </c>
      <c r="B251" s="1">
        <v>-5</v>
      </c>
    </row>
    <row r="252" spans="1:2">
      <c r="A252" s="35" t="s">
        <v>280</v>
      </c>
      <c r="B252" s="1">
        <v>-5</v>
      </c>
    </row>
    <row r="253" spans="1:2">
      <c r="A253" s="3" t="s">
        <v>158</v>
      </c>
      <c r="B253" s="1">
        <v>-15.8</v>
      </c>
    </row>
    <row r="254" spans="1:2">
      <c r="A254" s="35" t="s">
        <v>103</v>
      </c>
      <c r="B254" s="1">
        <v>-15.8</v>
      </c>
    </row>
    <row r="255" spans="1:2">
      <c r="A255" s="3" t="s">
        <v>157</v>
      </c>
      <c r="B255" s="1">
        <v>-274.8</v>
      </c>
    </row>
    <row r="256" spans="1:2">
      <c r="A256" s="35" t="s">
        <v>177</v>
      </c>
      <c r="B256" s="1">
        <v>-144</v>
      </c>
    </row>
    <row r="257" spans="1:2">
      <c r="A257" s="35" t="s">
        <v>94</v>
      </c>
      <c r="B257" s="1">
        <v>-22.8</v>
      </c>
    </row>
    <row r="258" spans="1:2">
      <c r="A258" s="35" t="s">
        <v>327</v>
      </c>
      <c r="B258" s="1">
        <v>-108</v>
      </c>
    </row>
    <row r="259" spans="1:2">
      <c r="A259" s="3" t="s">
        <v>194</v>
      </c>
      <c r="B259" s="1">
        <v>-2336.9100000000008</v>
      </c>
    </row>
    <row r="260" spans="1:2">
      <c r="A260" s="35" t="s">
        <v>176</v>
      </c>
      <c r="B260" s="1">
        <v>-43.65</v>
      </c>
    </row>
    <row r="261" spans="1:2">
      <c r="A261" s="35" t="s">
        <v>214</v>
      </c>
      <c r="B261" s="1">
        <v>-63.23</v>
      </c>
    </row>
    <row r="262" spans="1:2">
      <c r="A262" s="35" t="s">
        <v>81</v>
      </c>
      <c r="B262" s="1">
        <v>-92.61</v>
      </c>
    </row>
    <row r="263" spans="1:2">
      <c r="A263" s="35" t="s">
        <v>95</v>
      </c>
      <c r="B263" s="1">
        <v>-21.49</v>
      </c>
    </row>
    <row r="264" spans="1:2">
      <c r="A264" s="35" t="s">
        <v>102</v>
      </c>
      <c r="B264" s="1">
        <v>-16.12</v>
      </c>
    </row>
    <row r="265" spans="1:2">
      <c r="A265" s="35" t="s">
        <v>99</v>
      </c>
      <c r="B265" s="1">
        <v>-17.88</v>
      </c>
    </row>
    <row r="266" spans="1:2">
      <c r="A266" s="35" t="s">
        <v>91</v>
      </c>
      <c r="B266" s="1">
        <v>-25.29</v>
      </c>
    </row>
    <row r="267" spans="1:2">
      <c r="A267" s="35" t="s">
        <v>28</v>
      </c>
      <c r="B267" s="1">
        <v>-28.78</v>
      </c>
    </row>
    <row r="268" spans="1:2">
      <c r="A268" s="35" t="s">
        <v>219</v>
      </c>
      <c r="B268" s="1">
        <v>-61.55</v>
      </c>
    </row>
    <row r="269" spans="1:2">
      <c r="A269" s="35" t="s">
        <v>179</v>
      </c>
      <c r="B269" s="1">
        <v>-11.69</v>
      </c>
    </row>
    <row r="270" spans="1:2">
      <c r="A270" s="35" t="s">
        <v>19</v>
      </c>
      <c r="B270" s="1">
        <v>-94.07</v>
      </c>
    </row>
    <row r="271" spans="1:2">
      <c r="A271" s="35" t="s">
        <v>26</v>
      </c>
      <c r="B271" s="1">
        <v>-32.229999999999997</v>
      </c>
    </row>
    <row r="272" spans="1:2">
      <c r="A272" s="35" t="s">
        <v>182</v>
      </c>
      <c r="B272" s="1">
        <v>-55.14</v>
      </c>
    </row>
    <row r="273" spans="1:2">
      <c r="A273" s="35" t="s">
        <v>98</v>
      </c>
      <c r="B273" s="1">
        <v>-18.690000000000001</v>
      </c>
    </row>
    <row r="274" spans="1:2">
      <c r="A274" s="35" t="s">
        <v>100</v>
      </c>
      <c r="B274" s="1">
        <v>-17.64</v>
      </c>
    </row>
    <row r="275" spans="1:2">
      <c r="A275" s="35" t="s">
        <v>223</v>
      </c>
      <c r="B275" s="1">
        <v>-21.42</v>
      </c>
    </row>
    <row r="276" spans="1:2">
      <c r="A276" s="35" t="s">
        <v>184</v>
      </c>
      <c r="B276" s="1">
        <v>-100.1</v>
      </c>
    </row>
    <row r="277" spans="1:2">
      <c r="A277" s="35" t="s">
        <v>224</v>
      </c>
      <c r="B277" s="1">
        <v>-18.11</v>
      </c>
    </row>
    <row r="278" spans="1:2">
      <c r="A278" s="35" t="s">
        <v>225</v>
      </c>
      <c r="B278" s="1">
        <v>-86.79</v>
      </c>
    </row>
    <row r="279" spans="1:2">
      <c r="A279" s="35" t="s">
        <v>21</v>
      </c>
      <c r="B279" s="1">
        <v>-51.67</v>
      </c>
    </row>
    <row r="280" spans="1:2">
      <c r="A280" s="35" t="s">
        <v>190</v>
      </c>
      <c r="B280" s="1">
        <v>-10.48</v>
      </c>
    </row>
    <row r="281" spans="1:2">
      <c r="A281" s="35" t="s">
        <v>29</v>
      </c>
      <c r="B281" s="1">
        <v>-28.15</v>
      </c>
    </row>
    <row r="282" spans="1:2">
      <c r="A282" s="35" t="s">
        <v>193</v>
      </c>
      <c r="B282" s="1">
        <v>-19.760000000000002</v>
      </c>
    </row>
    <row r="283" spans="1:2">
      <c r="A283" s="35" t="s">
        <v>30</v>
      </c>
      <c r="B283" s="1">
        <v>-25.5</v>
      </c>
    </row>
    <row r="284" spans="1:2">
      <c r="A284" s="35" t="s">
        <v>173</v>
      </c>
      <c r="B284" s="1">
        <v>-40.17</v>
      </c>
    </row>
    <row r="285" spans="1:2">
      <c r="A285" s="35" t="s">
        <v>23</v>
      </c>
      <c r="B285" s="1">
        <v>-40.270000000000003</v>
      </c>
    </row>
    <row r="286" spans="1:2">
      <c r="A286" s="35" t="s">
        <v>175</v>
      </c>
      <c r="B286" s="1">
        <v>-67.680000000000007</v>
      </c>
    </row>
    <row r="287" spans="1:2">
      <c r="A287" s="35" t="s">
        <v>267</v>
      </c>
      <c r="B287" s="1">
        <v>-194.87</v>
      </c>
    </row>
    <row r="288" spans="1:2">
      <c r="A288" s="35" t="s">
        <v>266</v>
      </c>
      <c r="B288" s="1">
        <v>-120.25</v>
      </c>
    </row>
    <row r="289" spans="1:2">
      <c r="A289" s="35" t="s">
        <v>265</v>
      </c>
      <c r="B289" s="1">
        <v>-117.98</v>
      </c>
    </row>
    <row r="290" spans="1:2">
      <c r="A290" s="35" t="s">
        <v>264</v>
      </c>
      <c r="B290" s="1">
        <v>-66.89</v>
      </c>
    </row>
    <row r="291" spans="1:2">
      <c r="A291" s="35" t="s">
        <v>263</v>
      </c>
      <c r="B291" s="1">
        <v>-54.44</v>
      </c>
    </row>
    <row r="292" spans="1:2">
      <c r="A292" s="35" t="s">
        <v>261</v>
      </c>
      <c r="B292" s="1">
        <v>-34.96</v>
      </c>
    </row>
    <row r="293" spans="1:2">
      <c r="A293" s="35" t="s">
        <v>260</v>
      </c>
      <c r="B293" s="1">
        <v>-33.17</v>
      </c>
    </row>
    <row r="294" spans="1:2">
      <c r="A294" s="35" t="s">
        <v>259</v>
      </c>
      <c r="B294" s="1">
        <v>-30.96</v>
      </c>
    </row>
    <row r="295" spans="1:2">
      <c r="A295" s="35" t="s">
        <v>256</v>
      </c>
      <c r="B295" s="1">
        <v>-18.41</v>
      </c>
    </row>
    <row r="296" spans="1:2">
      <c r="A296" s="35" t="s">
        <v>281</v>
      </c>
      <c r="B296" s="1">
        <v>-183.04</v>
      </c>
    </row>
    <row r="297" spans="1:2">
      <c r="A297" s="35" t="s">
        <v>283</v>
      </c>
      <c r="B297" s="1">
        <v>-40</v>
      </c>
    </row>
    <row r="298" spans="1:2">
      <c r="A298" s="35" t="s">
        <v>284</v>
      </c>
      <c r="B298" s="1">
        <v>-34.630000000000003</v>
      </c>
    </row>
    <row r="299" spans="1:2">
      <c r="A299" s="35" t="s">
        <v>285</v>
      </c>
      <c r="B299" s="1">
        <v>-33.99</v>
      </c>
    </row>
    <row r="300" spans="1:2">
      <c r="A300" s="35" t="s">
        <v>297</v>
      </c>
      <c r="B300" s="1">
        <v>-11.85</v>
      </c>
    </row>
    <row r="301" spans="1:2">
      <c r="A301" s="35" t="s">
        <v>335</v>
      </c>
      <c r="B301" s="1">
        <v>-65.13</v>
      </c>
    </row>
    <row r="302" spans="1:2">
      <c r="A302" s="35" t="s">
        <v>336</v>
      </c>
      <c r="B302" s="1">
        <v>-39.729999999999997</v>
      </c>
    </row>
    <row r="303" spans="1:2">
      <c r="A303" s="35" t="s">
        <v>338</v>
      </c>
      <c r="B303" s="1">
        <v>-56.61</v>
      </c>
    </row>
    <row r="304" spans="1:2">
      <c r="A304" s="35" t="s">
        <v>344</v>
      </c>
      <c r="B304" s="1">
        <v>-58.08</v>
      </c>
    </row>
    <row r="305" spans="1:2">
      <c r="A305" s="35" t="s">
        <v>346</v>
      </c>
      <c r="B305" s="1">
        <v>-31.76</v>
      </c>
    </row>
    <row r="306" spans="1:2">
      <c r="A306" s="3" t="s">
        <v>213</v>
      </c>
      <c r="B306" s="1">
        <v>-909</v>
      </c>
    </row>
    <row r="307" spans="1:2">
      <c r="A307" s="35" t="s">
        <v>209</v>
      </c>
      <c r="B307" s="1">
        <v>-909</v>
      </c>
    </row>
    <row r="308" spans="1:2">
      <c r="A308" s="3" t="s">
        <v>61</v>
      </c>
      <c r="B308" s="1">
        <v>-702</v>
      </c>
    </row>
    <row r="309" spans="1:2">
      <c r="A309" s="35" t="s">
        <v>272</v>
      </c>
      <c r="B309" s="1">
        <v>-702</v>
      </c>
    </row>
    <row r="310" spans="1:2">
      <c r="A310" s="3" t="s">
        <v>160</v>
      </c>
      <c r="B310" s="1">
        <v>-13.7</v>
      </c>
    </row>
    <row r="311" spans="1:2">
      <c r="A311" s="35" t="s">
        <v>106</v>
      </c>
      <c r="B311" s="1">
        <v>-13.7</v>
      </c>
    </row>
    <row r="312" spans="1:2">
      <c r="A312" s="3" t="s">
        <v>270</v>
      </c>
      <c r="B312" s="1">
        <v>499.4</v>
      </c>
    </row>
    <row r="313" spans="1:2">
      <c r="A313" s="35" t="s">
        <v>268</v>
      </c>
      <c r="B313" s="1">
        <v>499.4</v>
      </c>
    </row>
    <row r="314" spans="1:2">
      <c r="A314" s="3" t="s">
        <v>166</v>
      </c>
      <c r="B314" s="1">
        <v>-497.35000000000008</v>
      </c>
    </row>
    <row r="315" spans="1:2">
      <c r="A315" s="35" t="s">
        <v>57</v>
      </c>
      <c r="B315" s="1">
        <v>-313.41000000000003</v>
      </c>
    </row>
    <row r="316" spans="1:2">
      <c r="A316" s="35" t="s">
        <v>282</v>
      </c>
      <c r="B316" s="1">
        <v>-77.900000000000006</v>
      </c>
    </row>
    <row r="317" spans="1:2">
      <c r="A317" s="35" t="s">
        <v>305</v>
      </c>
      <c r="B317" s="1">
        <v>-59.34</v>
      </c>
    </row>
    <row r="318" spans="1:2">
      <c r="A318" s="35" t="s">
        <v>306</v>
      </c>
      <c r="B318" s="1">
        <v>-21.7</v>
      </c>
    </row>
    <row r="319" spans="1:2">
      <c r="A319" s="35" t="s">
        <v>317</v>
      </c>
      <c r="B319" s="1">
        <v>-25</v>
      </c>
    </row>
    <row r="320" spans="1:2">
      <c r="A320" s="3" t="s">
        <v>167</v>
      </c>
      <c r="B320" s="1">
        <v>1000.8400000000004</v>
      </c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</sheetData>
  <dataConsolidate/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IO38"/>
  <sheetViews>
    <sheetView topLeftCell="G7" workbookViewId="0">
      <selection activeCell="J1" sqref="J1:J1048576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6.33203125" bestFit="1" customWidth="1"/>
    <col min="4" max="4" width="45.5546875" bestFit="1" customWidth="1"/>
    <col min="5" max="5" width="22.44140625" bestFit="1" customWidth="1"/>
    <col min="6" max="6" width="8.6640625" bestFit="1" customWidth="1"/>
    <col min="7" max="7" width="35.6640625" bestFit="1" customWidth="1"/>
    <col min="8" max="8" width="35.6640625" customWidth="1"/>
    <col min="9" max="9" width="34.33203125" customWidth="1"/>
    <col min="10" max="10" width="3.33203125" customWidth="1"/>
    <col min="13" max="13" width="3.33203125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6" t="s">
        <v>7</v>
      </c>
      <c r="F5" s="6" t="s">
        <v>164</v>
      </c>
      <c r="G5" s="4" t="s">
        <v>163</v>
      </c>
    </row>
    <row r="6" spans="1:249" s="18" customFormat="1">
      <c r="A6" s="5">
        <v>43194</v>
      </c>
      <c r="B6" s="4" t="s">
        <v>11</v>
      </c>
      <c r="C6" s="4" t="s">
        <v>12</v>
      </c>
      <c r="D6" s="7" t="s">
        <v>53</v>
      </c>
      <c r="E6" s="6">
        <v>-11.47</v>
      </c>
      <c r="F6" s="6"/>
      <c r="G6" s="4" t="s">
        <v>230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5">
        <v>43194</v>
      </c>
      <c r="B7" s="4" t="s">
        <v>14</v>
      </c>
      <c r="C7" s="4" t="s">
        <v>15</v>
      </c>
      <c r="D7" s="4" t="s">
        <v>54</v>
      </c>
      <c r="E7" s="6">
        <v>794.89</v>
      </c>
      <c r="F7" s="6"/>
      <c r="G7" s="7" t="s">
        <v>129</v>
      </c>
      <c r="J7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5">
        <v>43194</v>
      </c>
      <c r="B8" s="4" t="s">
        <v>55</v>
      </c>
      <c r="C8" s="4" t="s">
        <v>55</v>
      </c>
      <c r="D8" s="4" t="s">
        <v>56</v>
      </c>
      <c r="E8" s="6">
        <v>-1.25</v>
      </c>
      <c r="F8" s="6"/>
      <c r="G8" s="7" t="s">
        <v>231</v>
      </c>
      <c r="J8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5">
        <v>43199</v>
      </c>
      <c r="B9" s="4" t="s">
        <v>45</v>
      </c>
      <c r="C9" s="4" t="s">
        <v>46</v>
      </c>
      <c r="D9" s="4" t="s">
        <v>52</v>
      </c>
      <c r="E9" s="6">
        <v>-77.069999999999993</v>
      </c>
      <c r="F9" s="6"/>
      <c r="G9" s="7" t="s">
        <v>78</v>
      </c>
      <c r="J9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5">
        <v>43200</v>
      </c>
      <c r="B10" s="4" t="s">
        <v>45</v>
      </c>
      <c r="C10" s="4" t="s">
        <v>46</v>
      </c>
      <c r="D10" s="4" t="s">
        <v>48</v>
      </c>
      <c r="E10" s="6">
        <v>-50.15</v>
      </c>
      <c r="F10" s="6"/>
      <c r="G10" s="7" t="s">
        <v>130</v>
      </c>
      <c r="J10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5">
        <v>43200</v>
      </c>
      <c r="B11" s="4" t="s">
        <v>49</v>
      </c>
      <c r="C11" s="4" t="s">
        <v>50</v>
      </c>
      <c r="D11" s="4" t="s">
        <v>51</v>
      </c>
      <c r="E11" s="6">
        <v>-352.37</v>
      </c>
      <c r="F11" s="6"/>
      <c r="G11" s="7" t="s">
        <v>132</v>
      </c>
      <c r="H11" s="2" t="s">
        <v>7</v>
      </c>
      <c r="I11" t="s">
        <v>356</v>
      </c>
      <c r="J11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5">
        <v>43203</v>
      </c>
      <c r="B12" s="4" t="s">
        <v>45</v>
      </c>
      <c r="C12" s="4" t="s">
        <v>46</v>
      </c>
      <c r="D12" s="4" t="s">
        <v>47</v>
      </c>
      <c r="E12" s="6">
        <v>-4.97</v>
      </c>
      <c r="F12" s="29">
        <v>-15.8</v>
      </c>
      <c r="G12" s="7" t="s">
        <v>131</v>
      </c>
      <c r="J12"/>
      <c r="IN12" s="18"/>
      <c r="IO12" s="18"/>
    </row>
    <row r="13" spans="1:249" s="37" customFormat="1">
      <c r="A13" s="5">
        <v>43207</v>
      </c>
      <c r="B13" s="4" t="s">
        <v>14</v>
      </c>
      <c r="C13" s="4" t="s">
        <v>15</v>
      </c>
      <c r="D13" s="4" t="s">
        <v>44</v>
      </c>
      <c r="E13" s="26">
        <v>2000</v>
      </c>
      <c r="F13" s="6">
        <f t="shared" ref="F13:F38" si="0">F12+E13</f>
        <v>1984.2</v>
      </c>
      <c r="G13" s="8" t="s">
        <v>147</v>
      </c>
      <c r="H13" s="2" t="s">
        <v>165</v>
      </c>
      <c r="I13" t="s">
        <v>168</v>
      </c>
      <c r="J13"/>
      <c r="K13" s="49" t="s">
        <v>357</v>
      </c>
      <c r="L13" s="49"/>
      <c r="M13" s="49"/>
      <c r="N13" s="49" t="s">
        <v>358</v>
      </c>
      <c r="O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9">
        <v>43214</v>
      </c>
      <c r="B14" s="8" t="s">
        <v>41</v>
      </c>
      <c r="C14" s="8" t="s">
        <v>42</v>
      </c>
      <c r="D14" s="8" t="s">
        <v>43</v>
      </c>
      <c r="E14" s="27">
        <v>-20</v>
      </c>
      <c r="F14" s="6">
        <f t="shared" si="0"/>
        <v>1964.2</v>
      </c>
      <c r="G14" s="8" t="s">
        <v>42</v>
      </c>
      <c r="H14" s="3" t="s">
        <v>142</v>
      </c>
      <c r="I14" s="1">
        <v>-6.2</v>
      </c>
      <c r="J14"/>
      <c r="K14" s="1">
        <v>-6.2</v>
      </c>
      <c r="L14" s="46">
        <f>K14/K$38</f>
        <v>5.240425657800204E-3</v>
      </c>
      <c r="M14" s="46"/>
      <c r="N14" s="47"/>
      <c r="O14" s="4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5">
        <v>43215</v>
      </c>
      <c r="B15" s="4" t="s">
        <v>8</v>
      </c>
      <c r="C15" s="4" t="s">
        <v>9</v>
      </c>
      <c r="D15" s="4" t="s">
        <v>40</v>
      </c>
      <c r="E15" s="26">
        <v>-20.66</v>
      </c>
      <c r="F15" s="6">
        <f t="shared" si="0"/>
        <v>1943.54</v>
      </c>
      <c r="G15" s="7" t="s">
        <v>9</v>
      </c>
      <c r="H15" s="3" t="s">
        <v>137</v>
      </c>
      <c r="I15" s="1">
        <v>-48.91</v>
      </c>
      <c r="J15"/>
      <c r="K15" s="1">
        <v>-48.91</v>
      </c>
      <c r="L15" s="46">
        <f t="shared" ref="L15:L37" si="1">K15/K$38</f>
        <v>4.1340196600485157E-2</v>
      </c>
      <c r="M15" s="46"/>
      <c r="N15" s="47"/>
      <c r="O15" s="46"/>
      <c r="IN15" s="18"/>
      <c r="IO15" s="18"/>
    </row>
    <row r="16" spans="1:249" s="37" customFormat="1">
      <c r="A16" s="5">
        <v>43220</v>
      </c>
      <c r="B16" s="4" t="s">
        <v>11</v>
      </c>
      <c r="C16" s="4" t="s">
        <v>12</v>
      </c>
      <c r="D16" s="4" t="s">
        <v>13</v>
      </c>
      <c r="E16" s="28">
        <v>-8</v>
      </c>
      <c r="F16" s="6">
        <f t="shared" si="0"/>
        <v>1935.54</v>
      </c>
      <c r="G16" s="7" t="s">
        <v>232</v>
      </c>
      <c r="H16" s="3" t="s">
        <v>195</v>
      </c>
      <c r="I16" s="1">
        <v>-51.55</v>
      </c>
      <c r="J16"/>
      <c r="K16" s="1">
        <v>-51.55</v>
      </c>
      <c r="L16" s="46">
        <f t="shared" si="1"/>
        <v>4.3571603654774277E-2</v>
      </c>
      <c r="M16" s="46"/>
      <c r="N16" s="47"/>
      <c r="O16" s="4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5">
        <v>43220</v>
      </c>
      <c r="B17" s="4" t="s">
        <v>14</v>
      </c>
      <c r="C17" s="4" t="s">
        <v>15</v>
      </c>
      <c r="D17" s="4" t="s">
        <v>16</v>
      </c>
      <c r="E17" s="26">
        <v>160</v>
      </c>
      <c r="F17" s="6">
        <f t="shared" si="0"/>
        <v>2095.54</v>
      </c>
      <c r="G17" s="7" t="s">
        <v>133</v>
      </c>
      <c r="H17" s="3" t="s">
        <v>151</v>
      </c>
      <c r="I17" s="1">
        <v>-15.6</v>
      </c>
      <c r="J17"/>
      <c r="K17" s="1">
        <v>-15.6</v>
      </c>
      <c r="L17" s="46">
        <f t="shared" si="1"/>
        <v>1.3185587138981159E-2</v>
      </c>
      <c r="M17" s="46"/>
      <c r="N17" s="47"/>
      <c r="O17" s="46"/>
    </row>
    <row r="18" spans="1:249" s="18" customFormat="1">
      <c r="A18" s="5">
        <v>43220</v>
      </c>
      <c r="B18" s="4" t="s">
        <v>17</v>
      </c>
      <c r="C18" s="4" t="s">
        <v>18</v>
      </c>
      <c r="D18" s="4" t="s">
        <v>19</v>
      </c>
      <c r="E18" s="28">
        <v>-94.07</v>
      </c>
      <c r="F18" s="6">
        <f t="shared" si="0"/>
        <v>2001.47</v>
      </c>
      <c r="G18" s="8" t="s">
        <v>194</v>
      </c>
      <c r="H18" s="3" t="s">
        <v>131</v>
      </c>
      <c r="I18" s="1">
        <v>-4.97</v>
      </c>
      <c r="J18"/>
      <c r="K18" s="1">
        <v>-4.97</v>
      </c>
      <c r="L18" s="46">
        <f t="shared" si="1"/>
        <v>4.2007928256882279E-3</v>
      </c>
      <c r="M18" s="46"/>
      <c r="N18" s="6"/>
      <c r="O18" s="46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5">
        <v>43220</v>
      </c>
      <c r="B19" s="4" t="s">
        <v>17</v>
      </c>
      <c r="C19" s="4" t="s">
        <v>18</v>
      </c>
      <c r="D19" s="4" t="s">
        <v>20</v>
      </c>
      <c r="E19" s="28">
        <v>-72.760000000000005</v>
      </c>
      <c r="F19" s="6">
        <f t="shared" si="0"/>
        <v>1928.71</v>
      </c>
      <c r="G19" s="7" t="s">
        <v>134</v>
      </c>
      <c r="H19" s="3" t="s">
        <v>134</v>
      </c>
      <c r="I19" s="1">
        <v>-72.760000000000005</v>
      </c>
      <c r="J19"/>
      <c r="K19" s="1">
        <v>-72.760000000000005</v>
      </c>
      <c r="L19" s="46">
        <f t="shared" si="1"/>
        <v>6.1498930784119818E-2</v>
      </c>
      <c r="M19" s="46"/>
      <c r="N19" s="6"/>
      <c r="O19" s="4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5">
        <v>43220</v>
      </c>
      <c r="B20" s="4" t="s">
        <v>17</v>
      </c>
      <c r="C20" s="4" t="s">
        <v>18</v>
      </c>
      <c r="D20" s="4" t="s">
        <v>21</v>
      </c>
      <c r="E20" s="28">
        <v>-51.67</v>
      </c>
      <c r="F20" s="6">
        <f t="shared" si="0"/>
        <v>1877.04</v>
      </c>
      <c r="G20" s="8" t="s">
        <v>194</v>
      </c>
      <c r="H20" s="3" t="s">
        <v>9</v>
      </c>
      <c r="I20" s="1">
        <v>-20.66</v>
      </c>
      <c r="J20"/>
      <c r="K20" s="1">
        <v>-20.66</v>
      </c>
      <c r="L20" s="46">
        <f t="shared" si="1"/>
        <v>1.7462450659701971E-2</v>
      </c>
      <c r="M20" s="46"/>
      <c r="N20" s="6"/>
      <c r="O20" s="46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5">
        <v>43220</v>
      </c>
      <c r="B21" s="4" t="s">
        <v>17</v>
      </c>
      <c r="C21" s="4" t="s">
        <v>18</v>
      </c>
      <c r="D21" s="4" t="s">
        <v>22</v>
      </c>
      <c r="E21" s="28">
        <v>-51.55</v>
      </c>
      <c r="F21" s="6">
        <f t="shared" si="0"/>
        <v>1825.49</v>
      </c>
      <c r="G21" s="8" t="s">
        <v>195</v>
      </c>
      <c r="H21" s="3" t="s">
        <v>132</v>
      </c>
      <c r="I21" s="1">
        <v>-352.37</v>
      </c>
      <c r="J21"/>
      <c r="K21" s="1">
        <v>-352.37</v>
      </c>
      <c r="L21" s="46">
        <f t="shared" si="1"/>
        <v>0.29783367565146096</v>
      </c>
      <c r="M21" s="46"/>
      <c r="N21" s="6"/>
      <c r="O21" s="4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5">
        <v>43220</v>
      </c>
      <c r="B22" s="4" t="s">
        <v>17</v>
      </c>
      <c r="C22" s="4" t="s">
        <v>18</v>
      </c>
      <c r="D22" s="4" t="s">
        <v>23</v>
      </c>
      <c r="E22" s="28">
        <v>-40.270000000000003</v>
      </c>
      <c r="F22" s="6">
        <f t="shared" si="0"/>
        <v>1785.22</v>
      </c>
      <c r="G22" s="8" t="s">
        <v>194</v>
      </c>
      <c r="H22" s="3" t="s">
        <v>232</v>
      </c>
      <c r="I22" s="1">
        <v>-8</v>
      </c>
      <c r="J22"/>
      <c r="K22" s="1">
        <v>-8</v>
      </c>
      <c r="L22" s="46">
        <f t="shared" si="1"/>
        <v>6.7618395584518763E-3</v>
      </c>
      <c r="M22" s="46"/>
      <c r="N22" s="47"/>
      <c r="O22" s="4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5">
        <v>43220</v>
      </c>
      <c r="B23" s="4" t="s">
        <v>17</v>
      </c>
      <c r="C23" s="4" t="s">
        <v>18</v>
      </c>
      <c r="D23" s="4" t="s">
        <v>24</v>
      </c>
      <c r="E23" s="28">
        <v>-35.700000000000003</v>
      </c>
      <c r="F23" s="6">
        <f t="shared" si="0"/>
        <v>1749.52</v>
      </c>
      <c r="G23" s="7" t="s">
        <v>135</v>
      </c>
      <c r="H23" s="3" t="s">
        <v>230</v>
      </c>
      <c r="I23" s="1">
        <v>-11.47</v>
      </c>
      <c r="J23"/>
      <c r="K23" s="1">
        <v>-11.47</v>
      </c>
      <c r="L23" s="46">
        <f t="shared" si="1"/>
        <v>9.6947874669303779E-3</v>
      </c>
      <c r="M23" s="46"/>
      <c r="N23" s="6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5">
        <v>43220</v>
      </c>
      <c r="B24" s="4" t="s">
        <v>17</v>
      </c>
      <c r="C24" s="4" t="s">
        <v>18</v>
      </c>
      <c r="D24" s="4" t="s">
        <v>25</v>
      </c>
      <c r="E24" s="28">
        <v>-32.64</v>
      </c>
      <c r="F24" s="6">
        <f t="shared" si="0"/>
        <v>1716.8799999999999</v>
      </c>
      <c r="G24" s="7" t="s">
        <v>136</v>
      </c>
      <c r="H24" s="3" t="s">
        <v>231</v>
      </c>
      <c r="I24" s="1">
        <v>-1.25</v>
      </c>
      <c r="J24"/>
      <c r="K24" s="1">
        <v>-1.25</v>
      </c>
      <c r="L24" s="46">
        <f t="shared" si="1"/>
        <v>1.0565374310081057E-3</v>
      </c>
      <c r="M24" s="46"/>
      <c r="N24" s="48"/>
      <c r="O24" s="4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5">
        <v>43220</v>
      </c>
      <c r="B25" s="4" t="s">
        <v>17</v>
      </c>
      <c r="C25" s="4" t="s">
        <v>18</v>
      </c>
      <c r="D25" s="4" t="s">
        <v>26</v>
      </c>
      <c r="E25" s="28">
        <v>-32.229999999999997</v>
      </c>
      <c r="F25" s="6">
        <f t="shared" si="0"/>
        <v>1684.6499999999999</v>
      </c>
      <c r="G25" s="8" t="s">
        <v>194</v>
      </c>
      <c r="H25" s="3" t="s">
        <v>147</v>
      </c>
      <c r="I25" s="1">
        <v>2000</v>
      </c>
      <c r="J25" s="36"/>
      <c r="K25" s="1"/>
      <c r="L25" s="46">
        <f t="shared" si="1"/>
        <v>0</v>
      </c>
      <c r="M25" s="46"/>
      <c r="N25" s="47">
        <v>2000</v>
      </c>
      <c r="O25" s="46">
        <f>N25/N$38</f>
        <v>0.67684414648261026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5">
        <v>43220</v>
      </c>
      <c r="B26" s="4" t="s">
        <v>17</v>
      </c>
      <c r="C26" s="4" t="s">
        <v>18</v>
      </c>
      <c r="D26" s="4" t="s">
        <v>27</v>
      </c>
      <c r="E26" s="28">
        <v>-31.16</v>
      </c>
      <c r="F26" s="6">
        <f t="shared" si="0"/>
        <v>1653.4899999999998</v>
      </c>
      <c r="G26" s="7" t="s">
        <v>137</v>
      </c>
      <c r="H26" s="3" t="s">
        <v>140</v>
      </c>
      <c r="I26" s="1">
        <v>-13.15</v>
      </c>
      <c r="J26" s="36"/>
      <c r="K26" s="1">
        <v>-13.15</v>
      </c>
      <c r="L26" s="46">
        <f t="shared" si="1"/>
        <v>1.1114773774205272E-2</v>
      </c>
      <c r="M26" s="46"/>
      <c r="N26" s="48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5">
        <v>43220</v>
      </c>
      <c r="B27" s="4" t="s">
        <v>17</v>
      </c>
      <c r="C27" s="4" t="s">
        <v>18</v>
      </c>
      <c r="D27" s="4" t="s">
        <v>28</v>
      </c>
      <c r="E27" s="28">
        <v>-28.78</v>
      </c>
      <c r="F27" s="6">
        <f t="shared" si="0"/>
        <v>1624.7099999999998</v>
      </c>
      <c r="G27" s="8" t="s">
        <v>194</v>
      </c>
      <c r="H27" s="3" t="s">
        <v>136</v>
      </c>
      <c r="I27" s="1">
        <v>-32.64</v>
      </c>
      <c r="J27" s="4"/>
      <c r="K27" s="1">
        <v>-32.64</v>
      </c>
      <c r="L27" s="46">
        <f t="shared" si="1"/>
        <v>2.7588305398483656E-2</v>
      </c>
      <c r="M27" s="46"/>
      <c r="N27" s="1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5">
        <v>43220</v>
      </c>
      <c r="B28" s="4" t="s">
        <v>17</v>
      </c>
      <c r="C28" s="4" t="s">
        <v>18</v>
      </c>
      <c r="D28" s="4" t="s">
        <v>29</v>
      </c>
      <c r="E28" s="28">
        <v>-28.15</v>
      </c>
      <c r="F28" s="6">
        <f t="shared" si="0"/>
        <v>1596.5599999999997</v>
      </c>
      <c r="G28" s="8" t="s">
        <v>194</v>
      </c>
      <c r="H28" s="3" t="s">
        <v>130</v>
      </c>
      <c r="I28" s="1">
        <v>-50.15</v>
      </c>
      <c r="J28" s="36"/>
      <c r="K28" s="1">
        <v>-50.15</v>
      </c>
      <c r="L28" s="46">
        <f t="shared" si="1"/>
        <v>4.2388281732045195E-2</v>
      </c>
      <c r="M28" s="46"/>
      <c r="N28" s="48"/>
      <c r="O28" s="4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5">
        <v>43220</v>
      </c>
      <c r="B29" s="4" t="s">
        <v>17</v>
      </c>
      <c r="C29" s="4" t="s">
        <v>18</v>
      </c>
      <c r="D29" s="4" t="s">
        <v>30</v>
      </c>
      <c r="E29" s="28">
        <v>-25.5</v>
      </c>
      <c r="F29" s="6">
        <f t="shared" si="0"/>
        <v>1571.0599999999997</v>
      </c>
      <c r="G29" s="7" t="s">
        <v>194</v>
      </c>
      <c r="H29" s="3" t="s">
        <v>141</v>
      </c>
      <c r="I29" s="1">
        <v>-7.99</v>
      </c>
      <c r="J29" s="36"/>
      <c r="K29" s="1">
        <v>-7.99</v>
      </c>
      <c r="L29" s="46">
        <f t="shared" si="1"/>
        <v>6.753387259003811E-3</v>
      </c>
      <c r="M29" s="46"/>
      <c r="N29" s="48"/>
      <c r="O29" s="4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5">
        <v>43220</v>
      </c>
      <c r="B30" s="4" t="s">
        <v>17</v>
      </c>
      <c r="C30" s="4" t="s">
        <v>18</v>
      </c>
      <c r="D30" s="4" t="s">
        <v>31</v>
      </c>
      <c r="E30" s="28">
        <v>-18.100000000000001</v>
      </c>
      <c r="F30" s="6">
        <f t="shared" si="0"/>
        <v>1552.9599999999998</v>
      </c>
      <c r="G30" s="7" t="s">
        <v>138</v>
      </c>
      <c r="H30" s="3" t="s">
        <v>78</v>
      </c>
      <c r="I30" s="1">
        <v>-77.069999999999993</v>
      </c>
      <c r="J30" s="36"/>
      <c r="K30" s="1">
        <v>-77.069999999999993</v>
      </c>
      <c r="L30" s="46">
        <f t="shared" si="1"/>
        <v>6.5141871846235752E-2</v>
      </c>
      <c r="M30" s="46"/>
      <c r="N30" s="47"/>
      <c r="O30" s="4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5">
        <v>43220</v>
      </c>
      <c r="B31" s="4" t="s">
        <v>17</v>
      </c>
      <c r="C31" s="4" t="s">
        <v>18</v>
      </c>
      <c r="D31" s="4" t="s">
        <v>32</v>
      </c>
      <c r="E31" s="28">
        <v>-17.899999999999999</v>
      </c>
      <c r="F31" s="6">
        <f t="shared" si="0"/>
        <v>1535.0599999999997</v>
      </c>
      <c r="G31" s="7" t="s">
        <v>138</v>
      </c>
      <c r="H31" s="3" t="s">
        <v>139</v>
      </c>
      <c r="I31" s="1">
        <v>-16</v>
      </c>
      <c r="J31" s="36"/>
      <c r="K31" s="1">
        <v>-16</v>
      </c>
      <c r="L31" s="46">
        <f t="shared" si="1"/>
        <v>1.3523679116903753E-2</v>
      </c>
      <c r="M31" s="46"/>
      <c r="N31" s="47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5">
        <v>43220</v>
      </c>
      <c r="B32" s="4" t="s">
        <v>17</v>
      </c>
      <c r="C32" s="4" t="s">
        <v>18</v>
      </c>
      <c r="D32" s="4" t="s">
        <v>33</v>
      </c>
      <c r="E32" s="28">
        <v>-17.75</v>
      </c>
      <c r="F32" s="6">
        <f t="shared" si="0"/>
        <v>1517.3099999999997</v>
      </c>
      <c r="G32" s="7" t="s">
        <v>137</v>
      </c>
      <c r="H32" s="3" t="s">
        <v>138</v>
      </c>
      <c r="I32" s="1">
        <v>-36</v>
      </c>
      <c r="J32" s="36"/>
      <c r="K32" s="1">
        <v>-36</v>
      </c>
      <c r="L32" s="46">
        <f t="shared" si="1"/>
        <v>3.0428278013033442E-2</v>
      </c>
      <c r="M32" s="46"/>
      <c r="N32" s="47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5">
        <v>43220</v>
      </c>
      <c r="B33" s="4" t="s">
        <v>17</v>
      </c>
      <c r="C33" s="4" t="s">
        <v>18</v>
      </c>
      <c r="D33" s="4" t="s">
        <v>34</v>
      </c>
      <c r="E33" s="28">
        <v>-16</v>
      </c>
      <c r="F33" s="6">
        <f t="shared" si="0"/>
        <v>1501.3099999999997</v>
      </c>
      <c r="G33" s="7" t="s">
        <v>139</v>
      </c>
      <c r="H33" s="3" t="s">
        <v>129</v>
      </c>
      <c r="I33" s="1">
        <v>794.89</v>
      </c>
      <c r="J33" s="36"/>
      <c r="K33" s="1"/>
      <c r="L33" s="46">
        <f t="shared" si="1"/>
        <v>0</v>
      </c>
      <c r="M33" s="46"/>
      <c r="N33" s="6">
        <v>794.89</v>
      </c>
      <c r="O33" s="46">
        <f t="shared" ref="O33:O34" si="2">N33/N$38</f>
        <v>0.26900832179878104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5">
        <v>43220</v>
      </c>
      <c r="B34" s="4" t="s">
        <v>17</v>
      </c>
      <c r="C34" s="4" t="s">
        <v>18</v>
      </c>
      <c r="D34" s="4" t="s">
        <v>35</v>
      </c>
      <c r="E34" s="28">
        <v>-15.6</v>
      </c>
      <c r="F34" s="6">
        <f t="shared" si="0"/>
        <v>1485.7099999999998</v>
      </c>
      <c r="G34" s="8" t="s">
        <v>151</v>
      </c>
      <c r="H34" s="3" t="s">
        <v>133</v>
      </c>
      <c r="I34" s="1">
        <v>160</v>
      </c>
      <c r="J34" s="36"/>
      <c r="K34" s="1"/>
      <c r="L34" s="46">
        <f t="shared" si="1"/>
        <v>0</v>
      </c>
      <c r="M34" s="46"/>
      <c r="N34" s="47">
        <v>160</v>
      </c>
      <c r="O34" s="46">
        <f t="shared" si="2"/>
        <v>5.4147531718608817E-2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5">
        <v>43220</v>
      </c>
      <c r="B35" s="4" t="s">
        <v>17</v>
      </c>
      <c r="C35" s="4" t="s">
        <v>18</v>
      </c>
      <c r="D35" s="4" t="s">
        <v>36</v>
      </c>
      <c r="E35" s="28">
        <v>-13.15</v>
      </c>
      <c r="F35" s="6">
        <f t="shared" si="0"/>
        <v>1472.5599999999997</v>
      </c>
      <c r="G35" s="7" t="s">
        <v>140</v>
      </c>
      <c r="H35" s="3" t="s">
        <v>135</v>
      </c>
      <c r="I35" s="1">
        <v>-35.700000000000003</v>
      </c>
      <c r="J35" s="36"/>
      <c r="K35" s="1">
        <v>-35.700000000000003</v>
      </c>
      <c r="L35" s="46">
        <f t="shared" si="1"/>
        <v>3.01747090295915E-2</v>
      </c>
      <c r="M35" s="46"/>
      <c r="N35" s="47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5">
        <v>43220</v>
      </c>
      <c r="B36" s="4" t="s">
        <v>17</v>
      </c>
      <c r="C36" s="4" t="s">
        <v>18</v>
      </c>
      <c r="D36" s="4" t="s">
        <v>37</v>
      </c>
      <c r="E36" s="28">
        <v>-7.99</v>
      </c>
      <c r="F36" s="6">
        <f t="shared" si="0"/>
        <v>1464.5699999999997</v>
      </c>
      <c r="G36" s="7" t="s">
        <v>141</v>
      </c>
      <c r="H36" s="3" t="s">
        <v>42</v>
      </c>
      <c r="I36" s="1">
        <v>-20</v>
      </c>
      <c r="J36" s="36"/>
      <c r="K36" s="1">
        <v>-20</v>
      </c>
      <c r="L36" s="46">
        <f t="shared" si="1"/>
        <v>1.6904598896129691E-2</v>
      </c>
      <c r="M36" s="46"/>
      <c r="N36" s="47"/>
      <c r="O36" s="4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5">
        <v>43220</v>
      </c>
      <c r="B37" s="4" t="s">
        <v>17</v>
      </c>
      <c r="C37" s="4" t="s">
        <v>18</v>
      </c>
      <c r="D37" s="4" t="s">
        <v>38</v>
      </c>
      <c r="E37" s="28">
        <v>-5.4</v>
      </c>
      <c r="F37" s="6">
        <f t="shared" si="0"/>
        <v>1459.1699999999996</v>
      </c>
      <c r="G37" s="7" t="s">
        <v>142</v>
      </c>
      <c r="H37" s="3" t="s">
        <v>194</v>
      </c>
      <c r="I37" s="1">
        <v>-300.67</v>
      </c>
      <c r="J37" s="8"/>
      <c r="K37" s="1">
        <v>-300.67</v>
      </c>
      <c r="L37" s="46">
        <f t="shared" si="1"/>
        <v>0.25413528750496572</v>
      </c>
      <c r="M37" s="46"/>
      <c r="N37" s="47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5">
        <v>43220</v>
      </c>
      <c r="B38" s="4" t="s">
        <v>17</v>
      </c>
      <c r="C38" s="4" t="s">
        <v>18</v>
      </c>
      <c r="D38" s="4" t="s">
        <v>39</v>
      </c>
      <c r="E38" s="28">
        <v>-0.8</v>
      </c>
      <c r="F38" s="28">
        <f t="shared" si="0"/>
        <v>1458.3699999999997</v>
      </c>
      <c r="G38" s="10" t="s">
        <v>142</v>
      </c>
      <c r="H38" s="3" t="s">
        <v>167</v>
      </c>
      <c r="I38" s="1">
        <v>1771.7799999999997</v>
      </c>
      <c r="J38" s="36"/>
      <c r="K38" s="47">
        <f>SUM(K14:K37)</f>
        <v>-1183.1100000000001</v>
      </c>
      <c r="L38" s="46">
        <f>SUM(L14:L37)</f>
        <v>1</v>
      </c>
      <c r="M38" s="36"/>
      <c r="N38" s="47">
        <f>SUM(N14:N37)</f>
        <v>2954.89</v>
      </c>
      <c r="O38" s="46">
        <f>SUM(O14:O37)</f>
        <v>1.0000000000000002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IO48"/>
  <sheetViews>
    <sheetView topLeftCell="G13" workbookViewId="0">
      <selection activeCell="K43" sqref="K43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7.33203125" bestFit="1" customWidth="1"/>
    <col min="4" max="4" width="71.21875" bestFit="1" customWidth="1"/>
    <col min="5" max="5" width="22.44140625" bestFit="1" customWidth="1"/>
    <col min="6" max="6" width="9.332031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1" max="11" width="9.33203125" bestFit="1" customWidth="1"/>
    <col min="12" max="12" width="8.21875" bestFit="1" customWidth="1"/>
    <col min="13" max="13" width="3.33203125" customWidth="1"/>
    <col min="14" max="14" width="8.6640625" bestFit="1" customWidth="1"/>
    <col min="15" max="15" width="8.21875" bestFit="1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6" t="s">
        <v>7</v>
      </c>
      <c r="F5" s="33" t="s">
        <v>164</v>
      </c>
      <c r="G5" s="4" t="s">
        <v>163</v>
      </c>
    </row>
    <row r="6" spans="1:249" s="18" customFormat="1">
      <c r="A6" s="11">
        <v>43222</v>
      </c>
      <c r="B6" s="12" t="s">
        <v>8</v>
      </c>
      <c r="C6" s="13" t="s">
        <v>9</v>
      </c>
      <c r="D6" s="13" t="s">
        <v>10</v>
      </c>
      <c r="E6" s="52">
        <v>-30</v>
      </c>
      <c r="F6" s="33">
        <f>E6</f>
        <v>-30</v>
      </c>
      <c r="G6" s="7" t="s">
        <v>9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9">
        <v>43223</v>
      </c>
      <c r="B7" s="15" t="s">
        <v>11</v>
      </c>
      <c r="C7" s="15" t="s">
        <v>12</v>
      </c>
      <c r="D7" s="15" t="s">
        <v>53</v>
      </c>
      <c r="E7" s="53">
        <v>-11.47</v>
      </c>
      <c r="F7" s="33">
        <f t="shared" ref="F7:F43" si="0">F6+E7</f>
        <v>-41.47</v>
      </c>
      <c r="G7" s="8" t="s">
        <v>230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14">
        <v>43223</v>
      </c>
      <c r="B8" s="15" t="s">
        <v>55</v>
      </c>
      <c r="C8" s="15" t="s">
        <v>55</v>
      </c>
      <c r="D8" s="15" t="s">
        <v>56</v>
      </c>
      <c r="E8" s="53">
        <v>-1.25</v>
      </c>
      <c r="F8" s="33">
        <f t="shared" si="0"/>
        <v>-42.72</v>
      </c>
      <c r="G8" s="8" t="s">
        <v>231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14">
        <v>43227</v>
      </c>
      <c r="B9" s="15" t="s">
        <v>45</v>
      </c>
      <c r="C9" s="15" t="s">
        <v>46</v>
      </c>
      <c r="D9" s="15" t="s">
        <v>72</v>
      </c>
      <c r="E9" s="53">
        <v>-4.97</v>
      </c>
      <c r="F9" s="33">
        <f t="shared" si="0"/>
        <v>-47.69</v>
      </c>
      <c r="G9" s="8" t="s">
        <v>131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14">
        <v>43227</v>
      </c>
      <c r="B10" s="15" t="s">
        <v>73</v>
      </c>
      <c r="C10" s="15" t="s">
        <v>74</v>
      </c>
      <c r="D10" s="15" t="s">
        <v>351</v>
      </c>
      <c r="E10" s="53">
        <v>191.51</v>
      </c>
      <c r="F10" s="33">
        <f t="shared" si="0"/>
        <v>143.82</v>
      </c>
      <c r="G10" s="8" t="s">
        <v>197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14">
        <v>43227</v>
      </c>
      <c r="B11" s="15" t="s">
        <v>73</v>
      </c>
      <c r="C11" s="15" t="s">
        <v>74</v>
      </c>
      <c r="D11" s="15" t="s">
        <v>352</v>
      </c>
      <c r="E11" s="53">
        <v>692.56</v>
      </c>
      <c r="F11" s="33">
        <f t="shared" si="0"/>
        <v>836.37999999999988</v>
      </c>
      <c r="G11" s="8" t="s">
        <v>197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14">
        <v>43227</v>
      </c>
      <c r="B12" s="15" t="s">
        <v>73</v>
      </c>
      <c r="C12" s="15" t="s">
        <v>74</v>
      </c>
      <c r="D12" s="15" t="s">
        <v>242</v>
      </c>
      <c r="E12" s="53">
        <v>45</v>
      </c>
      <c r="F12" s="33">
        <f t="shared" si="0"/>
        <v>881.37999999999988</v>
      </c>
      <c r="G12" s="8" t="s">
        <v>243</v>
      </c>
      <c r="IN12" s="18"/>
      <c r="IO12" s="18"/>
    </row>
    <row r="13" spans="1:249" s="37" customFormat="1">
      <c r="A13" s="14">
        <v>43229</v>
      </c>
      <c r="B13" s="15" t="s">
        <v>45</v>
      </c>
      <c r="C13" s="15" t="s">
        <v>46</v>
      </c>
      <c r="D13" s="15" t="s">
        <v>70</v>
      </c>
      <c r="E13" s="53">
        <v>-15.4</v>
      </c>
      <c r="F13" s="33">
        <f t="shared" si="0"/>
        <v>865.9799999999999</v>
      </c>
      <c r="G13" s="8" t="s">
        <v>143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14">
        <v>43229</v>
      </c>
      <c r="B14" s="15" t="s">
        <v>41</v>
      </c>
      <c r="C14" s="15" t="s">
        <v>42</v>
      </c>
      <c r="D14" s="15" t="s">
        <v>71</v>
      </c>
      <c r="E14" s="53">
        <v>-20</v>
      </c>
      <c r="F14" s="33">
        <f t="shared" si="0"/>
        <v>845.9799999999999</v>
      </c>
      <c r="G14" s="8" t="s">
        <v>42</v>
      </c>
      <c r="H14" s="2" t="s">
        <v>7</v>
      </c>
      <c r="I14" t="s">
        <v>356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11">
        <v>43231</v>
      </c>
      <c r="B15" s="12" t="s">
        <v>62</v>
      </c>
      <c r="C15" s="13" t="s">
        <v>63</v>
      </c>
      <c r="D15" s="13" t="s">
        <v>64</v>
      </c>
      <c r="E15" s="52">
        <v>-125.11</v>
      </c>
      <c r="F15" s="33">
        <f t="shared" si="0"/>
        <v>720.86999999999989</v>
      </c>
      <c r="G15" s="8" t="s">
        <v>64</v>
      </c>
      <c r="IN15" s="18"/>
      <c r="IO15" s="18"/>
    </row>
    <row r="16" spans="1:249" s="37" customFormat="1">
      <c r="A16" s="14">
        <v>43231</v>
      </c>
      <c r="B16" s="15" t="s">
        <v>45</v>
      </c>
      <c r="C16" s="15" t="s">
        <v>46</v>
      </c>
      <c r="D16" s="15" t="s">
        <v>67</v>
      </c>
      <c r="E16" s="53">
        <v>-83.5</v>
      </c>
      <c r="F16" s="33">
        <f t="shared" si="0"/>
        <v>637.36999999999989</v>
      </c>
      <c r="G16" s="8" t="s">
        <v>78</v>
      </c>
      <c r="H16" s="2" t="s">
        <v>165</v>
      </c>
      <c r="I16" t="s">
        <v>168</v>
      </c>
      <c r="K16" s="49" t="s">
        <v>357</v>
      </c>
      <c r="L16" s="49"/>
      <c r="M16" s="49"/>
      <c r="N16" s="49" t="s">
        <v>358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14">
        <v>43231</v>
      </c>
      <c r="B17" s="15" t="s">
        <v>45</v>
      </c>
      <c r="C17" s="15" t="s">
        <v>46</v>
      </c>
      <c r="D17" s="15" t="s">
        <v>68</v>
      </c>
      <c r="E17" s="53">
        <v>-50.15</v>
      </c>
      <c r="F17" s="33">
        <f t="shared" si="0"/>
        <v>587.21999999999991</v>
      </c>
      <c r="G17" s="8" t="s">
        <v>130</v>
      </c>
      <c r="H17" s="3" t="s">
        <v>142</v>
      </c>
      <c r="I17" s="1">
        <v>-17.399999999999999</v>
      </c>
      <c r="K17" s="1">
        <v>-17.399999999999999</v>
      </c>
      <c r="L17" s="46">
        <f>K17/K$43</f>
        <v>6.8058076225045354E-3</v>
      </c>
      <c r="M17" s="46"/>
      <c r="N17" s="47"/>
      <c r="O17" s="46"/>
    </row>
    <row r="18" spans="1:249" s="18" customFormat="1">
      <c r="A18" s="14">
        <v>43231</v>
      </c>
      <c r="B18" s="15" t="s">
        <v>49</v>
      </c>
      <c r="C18" s="15" t="s">
        <v>50</v>
      </c>
      <c r="D18" s="15" t="s">
        <v>69</v>
      </c>
      <c r="E18" s="53">
        <v>-352.37</v>
      </c>
      <c r="F18" s="33">
        <f t="shared" si="0"/>
        <v>234.84999999999991</v>
      </c>
      <c r="G18" s="8" t="s">
        <v>132</v>
      </c>
      <c r="H18" s="3" t="s">
        <v>151</v>
      </c>
      <c r="I18" s="1">
        <v>-78.97</v>
      </c>
      <c r="K18" s="1">
        <v>-78.97</v>
      </c>
      <c r="L18" s="46">
        <f t="shared" ref="L18:L41" si="1">K18/K$43</f>
        <v>3.0888197008573749E-2</v>
      </c>
      <c r="M18" s="46"/>
      <c r="N18" s="47"/>
      <c r="O18" s="46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43236</v>
      </c>
      <c r="B19" s="15" t="s">
        <v>8</v>
      </c>
      <c r="C19" s="15" t="s">
        <v>9</v>
      </c>
      <c r="D19" s="15" t="s">
        <v>210</v>
      </c>
      <c r="E19" s="53">
        <v>-50</v>
      </c>
      <c r="F19" s="33">
        <f t="shared" si="0"/>
        <v>184.84999999999991</v>
      </c>
      <c r="G19" s="8" t="s">
        <v>9</v>
      </c>
      <c r="H19" s="3" t="s">
        <v>131</v>
      </c>
      <c r="I19" s="1">
        <v>-4.97</v>
      </c>
      <c r="K19" s="1">
        <v>-4.97</v>
      </c>
      <c r="L19" s="46">
        <f t="shared" si="1"/>
        <v>1.9439576944739968E-3</v>
      </c>
      <c r="M19" s="46"/>
      <c r="N19" s="47"/>
      <c r="O19" s="4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43237</v>
      </c>
      <c r="B20" s="15" t="s">
        <v>14</v>
      </c>
      <c r="C20" s="15" t="s">
        <v>15</v>
      </c>
      <c r="D20" s="15" t="s">
        <v>207</v>
      </c>
      <c r="E20" s="53">
        <v>14</v>
      </c>
      <c r="F20" s="33">
        <f t="shared" si="0"/>
        <v>198.84999999999991</v>
      </c>
      <c r="G20" s="8" t="s">
        <v>146</v>
      </c>
      <c r="H20" s="3" t="s">
        <v>9</v>
      </c>
      <c r="I20" s="1">
        <v>-188.73</v>
      </c>
      <c r="K20" s="1">
        <v>-188.73</v>
      </c>
      <c r="L20" s="46">
        <f t="shared" si="1"/>
        <v>7.3819544402027648E-2</v>
      </c>
      <c r="M20" s="46"/>
      <c r="N20" s="47"/>
      <c r="O20" s="46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43237</v>
      </c>
      <c r="B21" s="15" t="s">
        <v>8</v>
      </c>
      <c r="C21" s="15" t="s">
        <v>9</v>
      </c>
      <c r="D21" s="15" t="s">
        <v>240</v>
      </c>
      <c r="E21" s="53">
        <v>-130.13</v>
      </c>
      <c r="F21" s="33">
        <f t="shared" si="0"/>
        <v>68.719999999999914</v>
      </c>
      <c r="G21" s="8" t="s">
        <v>236</v>
      </c>
      <c r="H21" s="3" t="s">
        <v>146</v>
      </c>
      <c r="I21" s="1">
        <v>14</v>
      </c>
      <c r="L21" s="46"/>
      <c r="M21" s="46"/>
      <c r="N21" s="1">
        <v>14</v>
      </c>
      <c r="O21" s="46">
        <f>N21/N$43</f>
        <v>6.6569348618923775E-3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43237</v>
      </c>
      <c r="B22" s="15" t="s">
        <v>8</v>
      </c>
      <c r="C22" s="15" t="s">
        <v>9</v>
      </c>
      <c r="D22" s="15" t="s">
        <v>241</v>
      </c>
      <c r="E22" s="53">
        <v>-65.34</v>
      </c>
      <c r="F22" s="33">
        <f t="shared" si="0"/>
        <v>3.3799999999999102</v>
      </c>
      <c r="G22" s="8" t="s">
        <v>236</v>
      </c>
      <c r="H22" s="3" t="s">
        <v>196</v>
      </c>
      <c r="I22" s="1">
        <v>-73.95</v>
      </c>
      <c r="K22" s="1">
        <v>-73.95</v>
      </c>
      <c r="L22" s="46">
        <f t="shared" si="1"/>
        <v>2.8924682395644281E-2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43237</v>
      </c>
      <c r="B23" s="15" t="s">
        <v>8</v>
      </c>
      <c r="C23" s="15" t="s">
        <v>9</v>
      </c>
      <c r="D23" s="15" t="s">
        <v>239</v>
      </c>
      <c r="E23" s="53">
        <v>-77.900000000000006</v>
      </c>
      <c r="F23" s="33">
        <f t="shared" si="0"/>
        <v>-74.520000000000095</v>
      </c>
      <c r="G23" s="8" t="s">
        <v>238</v>
      </c>
      <c r="H23" s="3" t="s">
        <v>236</v>
      </c>
      <c r="I23" s="1">
        <v>-195.47</v>
      </c>
      <c r="K23" s="1">
        <v>-195.47</v>
      </c>
      <c r="L23" s="46">
        <f t="shared" si="1"/>
        <v>7.6455817009825386E-2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43237</v>
      </c>
      <c r="B24" s="15" t="s">
        <v>8</v>
      </c>
      <c r="C24" s="15" t="s">
        <v>9</v>
      </c>
      <c r="D24" s="15" t="s">
        <v>209</v>
      </c>
      <c r="E24" s="53">
        <v>-909</v>
      </c>
      <c r="F24" s="33">
        <f t="shared" si="0"/>
        <v>-983.5200000000001</v>
      </c>
      <c r="G24" s="8" t="s">
        <v>213</v>
      </c>
      <c r="H24" s="3" t="s">
        <v>132</v>
      </c>
      <c r="I24" s="1">
        <v>-352.37</v>
      </c>
      <c r="K24" s="1">
        <v>-352.37</v>
      </c>
      <c r="L24" s="46">
        <f t="shared" si="1"/>
        <v>0.13782542712309906</v>
      </c>
      <c r="M24" s="49"/>
      <c r="N24" s="49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43243</v>
      </c>
      <c r="B25" s="15" t="s">
        <v>8</v>
      </c>
      <c r="C25" s="15" t="s">
        <v>9</v>
      </c>
      <c r="D25" s="15" t="s">
        <v>211</v>
      </c>
      <c r="E25" s="53">
        <v>-65</v>
      </c>
      <c r="F25" s="33">
        <f t="shared" si="0"/>
        <v>-1048.52</v>
      </c>
      <c r="G25" s="8" t="s">
        <v>9</v>
      </c>
      <c r="H25" s="3" t="s">
        <v>64</v>
      </c>
      <c r="I25" s="1">
        <v>-125.11</v>
      </c>
      <c r="K25" s="1">
        <v>-125.11</v>
      </c>
      <c r="L25" s="46">
        <f t="shared" si="1"/>
        <v>4.8935321359284051E-2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7">
        <v>43248</v>
      </c>
      <c r="B26" s="15" t="s">
        <v>14</v>
      </c>
      <c r="C26" s="15" t="s">
        <v>15</v>
      </c>
      <c r="D26" s="15" t="s">
        <v>208</v>
      </c>
      <c r="E26" s="53">
        <v>1000</v>
      </c>
      <c r="F26" s="33">
        <f t="shared" si="0"/>
        <v>-48.519999999999982</v>
      </c>
      <c r="G26" s="8" t="s">
        <v>147</v>
      </c>
      <c r="H26" s="3" t="s">
        <v>230</v>
      </c>
      <c r="I26" s="1">
        <v>-11.47</v>
      </c>
      <c r="K26" s="1">
        <v>-11.47</v>
      </c>
      <c r="L26" s="46">
        <f t="shared" si="1"/>
        <v>4.486357093685462E-3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7">
        <v>43248</v>
      </c>
      <c r="B27" s="15" t="s">
        <v>14</v>
      </c>
      <c r="C27" s="15" t="s">
        <v>15</v>
      </c>
      <c r="D27" s="15" t="s">
        <v>16</v>
      </c>
      <c r="E27" s="53">
        <v>160</v>
      </c>
      <c r="F27" s="33">
        <f t="shared" si="0"/>
        <v>111.48000000000002</v>
      </c>
      <c r="G27" s="8" t="s">
        <v>133</v>
      </c>
      <c r="H27" s="3" t="s">
        <v>231</v>
      </c>
      <c r="I27" s="1">
        <v>-1.25</v>
      </c>
      <c r="K27" s="1">
        <v>-1.25</v>
      </c>
      <c r="L27" s="46">
        <f t="shared" si="1"/>
        <v>4.8892296138682012E-4</v>
      </c>
      <c r="M27" s="46"/>
      <c r="N27" s="47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7">
        <v>43249</v>
      </c>
      <c r="B28" s="15" t="s">
        <v>8</v>
      </c>
      <c r="C28" s="15" t="s">
        <v>9</v>
      </c>
      <c r="D28" s="15" t="s">
        <v>212</v>
      </c>
      <c r="E28" s="53">
        <v>-43.73</v>
      </c>
      <c r="F28" s="33">
        <f t="shared" si="0"/>
        <v>67.750000000000028</v>
      </c>
      <c r="G28" s="8" t="s">
        <v>9</v>
      </c>
      <c r="H28" s="3" t="s">
        <v>147</v>
      </c>
      <c r="I28" s="1">
        <v>1000</v>
      </c>
      <c r="L28" s="46"/>
      <c r="M28" s="46"/>
      <c r="N28" s="1">
        <v>1000</v>
      </c>
      <c r="O28" s="46">
        <f>N28/N$43</f>
        <v>0.47549534727802695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9">
        <v>43251</v>
      </c>
      <c r="B29" s="4" t="s">
        <v>17</v>
      </c>
      <c r="C29" s="4" t="s">
        <v>18</v>
      </c>
      <c r="D29" s="13" t="s">
        <v>214</v>
      </c>
      <c r="E29" s="52">
        <v>-63.23</v>
      </c>
      <c r="F29" s="33">
        <f t="shared" si="0"/>
        <v>4.5200000000000315</v>
      </c>
      <c r="G29" s="7" t="s">
        <v>194</v>
      </c>
      <c r="H29" s="3" t="s">
        <v>143</v>
      </c>
      <c r="I29" s="1">
        <v>-15.4</v>
      </c>
      <c r="K29" s="1">
        <v>-15.4</v>
      </c>
      <c r="L29" s="46">
        <f t="shared" si="1"/>
        <v>6.0235308842856239E-3</v>
      </c>
      <c r="M29" s="46"/>
      <c r="N29" s="6"/>
      <c r="O29" s="4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9">
        <v>43251</v>
      </c>
      <c r="B30" s="4" t="s">
        <v>17</v>
      </c>
      <c r="C30" s="4" t="s">
        <v>18</v>
      </c>
      <c r="D30" s="13" t="s">
        <v>215</v>
      </c>
      <c r="E30" s="52">
        <v>-8.5</v>
      </c>
      <c r="F30" s="33">
        <f t="shared" si="0"/>
        <v>-3.9799999999999685</v>
      </c>
      <c r="G30" s="7" t="s">
        <v>142</v>
      </c>
      <c r="H30" s="3" t="s">
        <v>130</v>
      </c>
      <c r="I30" s="1">
        <v>-50.15</v>
      </c>
      <c r="K30" s="1">
        <v>-50.15</v>
      </c>
      <c r="L30" s="46">
        <f t="shared" si="1"/>
        <v>1.9615589210839224E-2</v>
      </c>
      <c r="M30" s="46"/>
      <c r="N30" s="6"/>
      <c r="O30" s="4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9">
        <v>43251</v>
      </c>
      <c r="B31" s="4" t="s">
        <v>17</v>
      </c>
      <c r="C31" s="4" t="s">
        <v>18</v>
      </c>
      <c r="D31" s="13" t="s">
        <v>216</v>
      </c>
      <c r="E31" s="52">
        <v>-40.200000000000003</v>
      </c>
      <c r="F31" s="33">
        <f t="shared" si="0"/>
        <v>-44.179999999999971</v>
      </c>
      <c r="G31" s="7" t="s">
        <v>151</v>
      </c>
      <c r="H31" s="3" t="s">
        <v>141</v>
      </c>
      <c r="I31" s="1">
        <v>-7.99</v>
      </c>
      <c r="K31" s="1">
        <v>-7.99</v>
      </c>
      <c r="L31" s="46">
        <f t="shared" si="1"/>
        <v>3.1251955691845544E-3</v>
      </c>
      <c r="M31" s="46"/>
      <c r="N31" s="6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9">
        <v>43251</v>
      </c>
      <c r="B32" s="4" t="s">
        <v>17</v>
      </c>
      <c r="C32" s="4" t="s">
        <v>18</v>
      </c>
      <c r="D32" s="13" t="s">
        <v>217</v>
      </c>
      <c r="E32" s="52">
        <v>-73.95</v>
      </c>
      <c r="F32" s="33">
        <f t="shared" si="0"/>
        <v>-118.12999999999997</v>
      </c>
      <c r="G32" s="7" t="s">
        <v>196</v>
      </c>
      <c r="H32" s="3" t="s">
        <v>78</v>
      </c>
      <c r="I32" s="1">
        <v>-83.5</v>
      </c>
      <c r="J32" s="36"/>
      <c r="K32" s="1">
        <v>-83.5</v>
      </c>
      <c r="L32" s="46">
        <f t="shared" si="1"/>
        <v>3.2660053820639585E-2</v>
      </c>
      <c r="M32" s="46"/>
      <c r="N32" s="6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9">
        <v>43251</v>
      </c>
      <c r="B33" s="4" t="s">
        <v>17</v>
      </c>
      <c r="C33" s="4" t="s">
        <v>18</v>
      </c>
      <c r="D33" s="13" t="s">
        <v>218</v>
      </c>
      <c r="E33" s="52">
        <v>-8.5</v>
      </c>
      <c r="F33" s="33">
        <f t="shared" si="0"/>
        <v>-126.62999999999997</v>
      </c>
      <c r="G33" s="7" t="s">
        <v>142</v>
      </c>
      <c r="H33" s="3" t="s">
        <v>238</v>
      </c>
      <c r="I33" s="1">
        <v>-77.900000000000006</v>
      </c>
      <c r="J33" s="36"/>
      <c r="K33" s="1">
        <v>-77.900000000000006</v>
      </c>
      <c r="L33" s="46">
        <f t="shared" si="1"/>
        <v>3.0469678953626633E-2</v>
      </c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9">
        <v>43251</v>
      </c>
      <c r="B34" s="4" t="s">
        <v>17</v>
      </c>
      <c r="C34" s="4" t="s">
        <v>18</v>
      </c>
      <c r="D34" s="13" t="s">
        <v>219</v>
      </c>
      <c r="E34" s="52">
        <v>-61.55</v>
      </c>
      <c r="F34" s="33">
        <f t="shared" si="0"/>
        <v>-188.17999999999995</v>
      </c>
      <c r="G34" s="8" t="s">
        <v>194</v>
      </c>
      <c r="H34" s="3" t="s">
        <v>243</v>
      </c>
      <c r="I34" s="1">
        <v>45</v>
      </c>
      <c r="J34" s="36"/>
      <c r="L34" s="46"/>
      <c r="M34" s="46"/>
      <c r="N34" s="1">
        <v>45</v>
      </c>
      <c r="O34" s="46">
        <f>N34/N$43</f>
        <v>2.1397290627511212E-2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9">
        <v>43251</v>
      </c>
      <c r="B35" s="4" t="s">
        <v>17</v>
      </c>
      <c r="C35" s="4" t="s">
        <v>18</v>
      </c>
      <c r="D35" s="13" t="s">
        <v>220</v>
      </c>
      <c r="E35" s="52">
        <v>-0.4</v>
      </c>
      <c r="F35" s="33">
        <f t="shared" si="0"/>
        <v>-188.57999999999996</v>
      </c>
      <c r="G35" s="7" t="s">
        <v>142</v>
      </c>
      <c r="H35" s="3" t="s">
        <v>138</v>
      </c>
      <c r="I35" s="1">
        <v>-71.11</v>
      </c>
      <c r="J35" s="36"/>
      <c r="K35" s="1">
        <v>-71.11</v>
      </c>
      <c r="L35" s="46">
        <f t="shared" si="1"/>
        <v>2.7813849427373423E-2</v>
      </c>
      <c r="M35" s="46"/>
      <c r="N35" s="48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9">
        <v>43251</v>
      </c>
      <c r="B36" s="4" t="s">
        <v>17</v>
      </c>
      <c r="C36" s="4" t="s">
        <v>18</v>
      </c>
      <c r="D36" s="13" t="s">
        <v>221</v>
      </c>
      <c r="E36" s="52">
        <v>-20.8</v>
      </c>
      <c r="F36" s="33">
        <f t="shared" si="0"/>
        <v>-209.37999999999997</v>
      </c>
      <c r="G36" s="7" t="s">
        <v>135</v>
      </c>
      <c r="H36" s="3" t="s">
        <v>133</v>
      </c>
      <c r="I36" s="1">
        <v>160</v>
      </c>
      <c r="J36" s="36"/>
      <c r="L36" s="46"/>
      <c r="M36" s="46"/>
      <c r="N36" s="1">
        <v>160</v>
      </c>
      <c r="O36" s="46">
        <f>N36/N$43</f>
        <v>7.6079255564484319E-2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9">
        <v>43251</v>
      </c>
      <c r="B37" s="4" t="s">
        <v>17</v>
      </c>
      <c r="C37" s="4" t="s">
        <v>18</v>
      </c>
      <c r="D37" s="13" t="s">
        <v>228</v>
      </c>
      <c r="E37" s="52">
        <v>-36.11</v>
      </c>
      <c r="F37" s="33">
        <f t="shared" si="0"/>
        <v>-245.48999999999995</v>
      </c>
      <c r="G37" s="7" t="s">
        <v>138</v>
      </c>
      <c r="H37" s="3" t="s">
        <v>135</v>
      </c>
      <c r="I37" s="1">
        <v>-20.8</v>
      </c>
      <c r="J37" s="8"/>
      <c r="K37" s="1">
        <v>-20.8</v>
      </c>
      <c r="L37" s="46">
        <f t="shared" si="1"/>
        <v>8.1356780774766869E-3</v>
      </c>
      <c r="M37" s="46"/>
      <c r="N37" s="48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9">
        <v>43251</v>
      </c>
      <c r="B38" s="4" t="s">
        <v>17</v>
      </c>
      <c r="C38" s="4" t="s">
        <v>18</v>
      </c>
      <c r="D38" s="13" t="s">
        <v>222</v>
      </c>
      <c r="E38" s="52">
        <v>-38.770000000000003</v>
      </c>
      <c r="F38" s="33">
        <f t="shared" si="0"/>
        <v>-284.25999999999993</v>
      </c>
      <c r="G38" s="7" t="s">
        <v>151</v>
      </c>
      <c r="H38" s="3" t="s">
        <v>42</v>
      </c>
      <c r="I38" s="1">
        <v>-20</v>
      </c>
      <c r="J38" s="36"/>
      <c r="K38" s="1">
        <v>-20</v>
      </c>
      <c r="L38" s="46">
        <f t="shared" si="1"/>
        <v>7.8227673821891219E-3</v>
      </c>
      <c r="M38" s="46"/>
      <c r="N38" s="48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9">
        <v>43251</v>
      </c>
      <c r="B39" s="4" t="s">
        <v>17</v>
      </c>
      <c r="C39" s="4" t="s">
        <v>18</v>
      </c>
      <c r="D39" s="13" t="s">
        <v>223</v>
      </c>
      <c r="E39" s="52">
        <v>-21.42</v>
      </c>
      <c r="F39" s="33">
        <f t="shared" si="0"/>
        <v>-305.67999999999995</v>
      </c>
      <c r="G39" s="8" t="s">
        <v>194</v>
      </c>
      <c r="H39" s="3" t="s">
        <v>197</v>
      </c>
      <c r="I39" s="1">
        <v>884.06999999999994</v>
      </c>
      <c r="J39" s="36"/>
      <c r="L39" s="46"/>
      <c r="M39" s="46"/>
      <c r="N39" s="1">
        <v>884.06999999999994</v>
      </c>
      <c r="O39" s="46">
        <f>N39/N$43</f>
        <v>0.42037117166808524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1">
        <v>43251</v>
      </c>
      <c r="B40" s="4" t="s">
        <v>17</v>
      </c>
      <c r="C40" s="4" t="s">
        <v>18</v>
      </c>
      <c r="D40" s="13" t="s">
        <v>224</v>
      </c>
      <c r="E40" s="52">
        <v>-18.11</v>
      </c>
      <c r="F40" s="33">
        <f t="shared" si="0"/>
        <v>-323.78999999999996</v>
      </c>
      <c r="G40" s="8" t="s">
        <v>194</v>
      </c>
      <c r="H40" s="3" t="s">
        <v>194</v>
      </c>
      <c r="I40" s="1">
        <v>-251.10000000000002</v>
      </c>
      <c r="J40" s="36"/>
      <c r="K40" s="1">
        <v>-251.10000000000002</v>
      </c>
      <c r="L40" s="46">
        <f t="shared" si="1"/>
        <v>9.8214844483384439E-2</v>
      </c>
      <c r="M40" s="46"/>
      <c r="N40" s="48"/>
      <c r="O40" s="4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1">
        <v>43251</v>
      </c>
      <c r="B41" s="4" t="s">
        <v>17</v>
      </c>
      <c r="C41" s="4" t="s">
        <v>18</v>
      </c>
      <c r="D41" s="13" t="s">
        <v>225</v>
      </c>
      <c r="E41" s="52">
        <v>-86.79</v>
      </c>
      <c r="F41" s="33">
        <f t="shared" si="0"/>
        <v>-410.58</v>
      </c>
      <c r="G41" s="8" t="s">
        <v>194</v>
      </c>
      <c r="H41" s="3" t="s">
        <v>213</v>
      </c>
      <c r="I41" s="1">
        <v>-909</v>
      </c>
      <c r="J41" s="36"/>
      <c r="K41" s="1">
        <v>-909</v>
      </c>
      <c r="L41" s="46">
        <f t="shared" si="1"/>
        <v>0.35554477752049563</v>
      </c>
      <c r="M41" s="46"/>
      <c r="N41" s="47"/>
      <c r="O41" s="4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1">
        <v>43251</v>
      </c>
      <c r="B42" s="4" t="s">
        <v>17</v>
      </c>
      <c r="C42" s="4" t="s">
        <v>18</v>
      </c>
      <c r="D42" s="13" t="s">
        <v>226</v>
      </c>
      <c r="E42" s="52">
        <v>-35</v>
      </c>
      <c r="F42" s="33">
        <f t="shared" si="0"/>
        <v>-445.58</v>
      </c>
      <c r="G42" s="7" t="s">
        <v>138</v>
      </c>
      <c r="H42" s="3" t="s">
        <v>166</v>
      </c>
      <c r="I42" s="1"/>
      <c r="J42" s="36"/>
      <c r="K42" s="47"/>
      <c r="L42" s="46"/>
      <c r="M42" s="46"/>
      <c r="N42" s="47"/>
      <c r="O42" s="4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1">
        <v>43251</v>
      </c>
      <c r="B43" s="4" t="s">
        <v>17</v>
      </c>
      <c r="C43" s="4" t="s">
        <v>18</v>
      </c>
      <c r="D43" s="4" t="s">
        <v>227</v>
      </c>
      <c r="E43" s="52">
        <v>-7.99</v>
      </c>
      <c r="F43" s="33">
        <f t="shared" si="0"/>
        <v>-453.57</v>
      </c>
      <c r="G43" s="7" t="s">
        <v>141</v>
      </c>
      <c r="H43" s="3" t="s">
        <v>167</v>
      </c>
      <c r="I43" s="1">
        <v>-453.57000000000016</v>
      </c>
      <c r="J43" s="36"/>
      <c r="K43" s="47">
        <f>SUM(K17:K42)</f>
        <v>-2556.6400000000003</v>
      </c>
      <c r="L43" s="46">
        <f>SUM(L17:L42)</f>
        <v>1</v>
      </c>
      <c r="M43" s="46"/>
      <c r="N43" s="47">
        <f>SUM(N17:N42)</f>
        <v>2103.0699999999997</v>
      </c>
      <c r="O43" s="46">
        <f>SUM(O17:O42)</f>
        <v>1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>
      <c r="A44" s="5"/>
      <c r="B44" s="15"/>
      <c r="C44" s="15"/>
      <c r="D44" s="7"/>
      <c r="E44" s="50"/>
      <c r="F44" s="33"/>
      <c r="G44" s="7"/>
      <c r="J44" s="4"/>
      <c r="K44" s="6"/>
      <c r="L44" s="46"/>
      <c r="M44" s="46"/>
      <c r="N44" s="6"/>
      <c r="O44" s="4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>
      <c r="A45" s="5"/>
      <c r="B45" s="38"/>
      <c r="C45" s="38"/>
      <c r="D45" s="38"/>
      <c r="E45" s="50"/>
      <c r="F45" s="33"/>
      <c r="G45" s="4"/>
      <c r="J45" s="4"/>
      <c r="K45" s="47"/>
      <c r="L45" s="46"/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>
      <c r="A46" s="5"/>
      <c r="B46" s="38"/>
      <c r="C46" s="38"/>
      <c r="D46" s="38"/>
      <c r="E46" s="50"/>
      <c r="F46" s="33"/>
      <c r="G46" s="4"/>
      <c r="J46" s="4"/>
      <c r="K46" s="47"/>
      <c r="L46" s="46"/>
      <c r="M46" s="46"/>
      <c r="N46" s="47"/>
      <c r="O46" s="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43"/>
      <c r="B47" s="38"/>
      <c r="C47" s="38"/>
      <c r="D47" s="38"/>
      <c r="E47" s="50"/>
      <c r="F47" s="33"/>
      <c r="G47" s="4"/>
      <c r="J47" s="4"/>
      <c r="K47" s="47"/>
      <c r="L47" s="46"/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39"/>
      <c r="B48" s="38"/>
      <c r="C48" s="38"/>
      <c r="D48" s="38"/>
      <c r="E48" s="51"/>
      <c r="F48" s="33"/>
      <c r="G48" s="36"/>
      <c r="J48" s="36"/>
      <c r="K48" s="47"/>
      <c r="L48" s="46"/>
      <c r="M48" s="46"/>
      <c r="N48" s="47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IO48"/>
  <sheetViews>
    <sheetView topLeftCell="E14" workbookViewId="0">
      <selection activeCell="N23" sqref="N23:N43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7.33203125" bestFit="1" customWidth="1"/>
    <col min="4" max="4" width="60.21875" customWidth="1"/>
    <col min="5" max="5" width="22.441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1" max="11" width="9.33203125" bestFit="1" customWidth="1"/>
    <col min="12" max="12" width="8.21875" bestFit="1" customWidth="1"/>
    <col min="13" max="13" width="3.33203125" customWidth="1"/>
    <col min="14" max="14" width="8.6640625" bestFit="1" customWidth="1"/>
    <col min="15" max="15" width="8.21875" bestFit="1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164</v>
      </c>
      <c r="G5" s="4" t="s">
        <v>163</v>
      </c>
    </row>
    <row r="6" spans="1:249" s="18" customFormat="1">
      <c r="A6" s="14">
        <v>43255</v>
      </c>
      <c r="B6" s="15" t="s">
        <v>11</v>
      </c>
      <c r="C6" s="15" t="s">
        <v>12</v>
      </c>
      <c r="D6" s="15" t="s">
        <v>53</v>
      </c>
      <c r="E6" s="53">
        <v>-11.47</v>
      </c>
      <c r="F6" s="33">
        <f>E6</f>
        <v>-11.47</v>
      </c>
      <c r="G6" s="8" t="s">
        <v>230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14">
        <v>43255</v>
      </c>
      <c r="B7" s="15" t="s">
        <v>55</v>
      </c>
      <c r="C7" s="15" t="s">
        <v>55</v>
      </c>
      <c r="D7" s="15" t="s">
        <v>56</v>
      </c>
      <c r="E7" s="53">
        <v>-1.25</v>
      </c>
      <c r="F7" s="33">
        <f t="shared" ref="F7:F43" si="0">F6+E7</f>
        <v>-12.72</v>
      </c>
      <c r="G7" s="8" t="s">
        <v>231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14">
        <v>43255</v>
      </c>
      <c r="B8" s="15" t="s">
        <v>73</v>
      </c>
      <c r="C8" s="15" t="s">
        <v>74</v>
      </c>
      <c r="D8" s="15" t="s">
        <v>353</v>
      </c>
      <c r="E8" s="53">
        <v>651.92999999999995</v>
      </c>
      <c r="F8" s="33">
        <f t="shared" si="0"/>
        <v>639.20999999999992</v>
      </c>
      <c r="G8" s="8" t="s">
        <v>197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11">
        <v>43256</v>
      </c>
      <c r="B9" s="4" t="s">
        <v>45</v>
      </c>
      <c r="C9" s="4" t="s">
        <v>46</v>
      </c>
      <c r="D9" s="4" t="s">
        <v>199</v>
      </c>
      <c r="E9" s="33">
        <v>-4.97</v>
      </c>
      <c r="F9" s="33">
        <f t="shared" si="0"/>
        <v>634.2399999999999</v>
      </c>
      <c r="G9" s="7" t="s">
        <v>131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14">
        <v>43257</v>
      </c>
      <c r="B10" s="15" t="s">
        <v>41</v>
      </c>
      <c r="C10" s="15" t="s">
        <v>42</v>
      </c>
      <c r="D10" s="15" t="s">
        <v>202</v>
      </c>
      <c r="E10" s="53">
        <v>-30</v>
      </c>
      <c r="F10" s="33">
        <f t="shared" si="0"/>
        <v>604.2399999999999</v>
      </c>
      <c r="G10" s="8" t="s">
        <v>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14">
        <v>43257</v>
      </c>
      <c r="B11" s="15" t="s">
        <v>41</v>
      </c>
      <c r="C11" s="15" t="s">
        <v>42</v>
      </c>
      <c r="D11" s="15" t="s">
        <v>203</v>
      </c>
      <c r="E11" s="53">
        <v>-30</v>
      </c>
      <c r="F11" s="33">
        <f t="shared" si="0"/>
        <v>574.2399999999999</v>
      </c>
      <c r="G11" s="8" t="s">
        <v>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5">
        <v>43262</v>
      </c>
      <c r="B12" s="4" t="s">
        <v>45</v>
      </c>
      <c r="C12" s="4" t="s">
        <v>46</v>
      </c>
      <c r="D12" s="4" t="s">
        <v>206</v>
      </c>
      <c r="E12" s="33">
        <v>-77.78</v>
      </c>
      <c r="F12" s="33">
        <f t="shared" si="0"/>
        <v>496.45999999999992</v>
      </c>
      <c r="G12" s="7" t="s">
        <v>78</v>
      </c>
      <c r="IN12" s="18"/>
      <c r="IO12" s="18"/>
    </row>
    <row r="13" spans="1:249" s="37" customFormat="1">
      <c r="A13" s="5">
        <v>43262</v>
      </c>
      <c r="B13" s="4" t="s">
        <v>45</v>
      </c>
      <c r="C13" s="4" t="s">
        <v>46</v>
      </c>
      <c r="D13" s="4" t="s">
        <v>201</v>
      </c>
      <c r="E13" s="33">
        <v>-50.15</v>
      </c>
      <c r="F13" s="33">
        <f t="shared" si="0"/>
        <v>446.30999999999995</v>
      </c>
      <c r="G13" s="7" t="s">
        <v>130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5">
        <v>43262</v>
      </c>
      <c r="B14" s="4" t="s">
        <v>49</v>
      </c>
      <c r="C14" s="4" t="s">
        <v>50</v>
      </c>
      <c r="D14" s="15" t="s">
        <v>200</v>
      </c>
      <c r="E14" s="33">
        <v>-352.37</v>
      </c>
      <c r="F14" s="33">
        <f t="shared" si="0"/>
        <v>93.939999999999941</v>
      </c>
      <c r="G14" s="7" t="s">
        <v>132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14">
        <v>43262</v>
      </c>
      <c r="B15" s="15" t="s">
        <v>41</v>
      </c>
      <c r="C15" s="15" t="s">
        <v>42</v>
      </c>
      <c r="D15" s="15" t="s">
        <v>204</v>
      </c>
      <c r="E15" s="53">
        <v>-20</v>
      </c>
      <c r="F15" s="33">
        <f t="shared" si="0"/>
        <v>73.939999999999941</v>
      </c>
      <c r="G15" s="8" t="s">
        <v>42</v>
      </c>
      <c r="IN15" s="18"/>
      <c r="IO15" s="18"/>
    </row>
    <row r="16" spans="1:249" s="37" customFormat="1">
      <c r="A16" s="14">
        <v>43263</v>
      </c>
      <c r="B16" s="15" t="s">
        <v>14</v>
      </c>
      <c r="C16" s="15" t="s">
        <v>15</v>
      </c>
      <c r="D16" s="15" t="s">
        <v>198</v>
      </c>
      <c r="E16" s="53">
        <v>200</v>
      </c>
      <c r="F16" s="33">
        <f t="shared" si="0"/>
        <v>273.93999999999994</v>
      </c>
      <c r="G16" s="8" t="s">
        <v>145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14">
        <v>43264</v>
      </c>
      <c r="B17" s="15" t="s">
        <v>41</v>
      </c>
      <c r="C17" s="15" t="s">
        <v>42</v>
      </c>
      <c r="D17" s="15" t="s">
        <v>205</v>
      </c>
      <c r="E17" s="53">
        <v>-40</v>
      </c>
      <c r="F17" s="33">
        <f t="shared" si="0"/>
        <v>233.93999999999994</v>
      </c>
      <c r="G17" s="8" t="s">
        <v>42</v>
      </c>
    </row>
    <row r="18" spans="1:249" s="18" customFormat="1">
      <c r="A18" s="14">
        <v>43266</v>
      </c>
      <c r="B18" s="15" t="s">
        <v>45</v>
      </c>
      <c r="C18" s="15" t="s">
        <v>15</v>
      </c>
      <c r="D18" s="15" t="s">
        <v>171</v>
      </c>
      <c r="E18" s="53">
        <v>96.33</v>
      </c>
      <c r="F18" s="33">
        <f t="shared" si="0"/>
        <v>330.26999999999992</v>
      </c>
      <c r="G18" s="8" t="s">
        <v>130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43269</v>
      </c>
      <c r="B19" s="15" t="s">
        <v>45</v>
      </c>
      <c r="C19" s="15" t="s">
        <v>15</v>
      </c>
      <c r="D19" s="15" t="s">
        <v>171</v>
      </c>
      <c r="E19" s="53">
        <v>26.76</v>
      </c>
      <c r="F19" s="33">
        <f t="shared" si="0"/>
        <v>357.02999999999992</v>
      </c>
      <c r="G19" s="8" t="s">
        <v>130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43277</v>
      </c>
      <c r="B20" s="15" t="s">
        <v>14</v>
      </c>
      <c r="C20" s="15" t="s">
        <v>15</v>
      </c>
      <c r="D20" s="15" t="s">
        <v>16</v>
      </c>
      <c r="E20" s="53">
        <v>160</v>
      </c>
      <c r="F20" s="33">
        <f t="shared" si="0"/>
        <v>517.03</v>
      </c>
      <c r="G20" s="8" t="s">
        <v>133</v>
      </c>
      <c r="H20" s="2" t="s">
        <v>7</v>
      </c>
      <c r="I20" t="s">
        <v>356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43278</v>
      </c>
      <c r="B21" s="15" t="s">
        <v>14</v>
      </c>
      <c r="C21" s="15" t="s">
        <v>15</v>
      </c>
      <c r="D21" s="15" t="s">
        <v>16</v>
      </c>
      <c r="E21" s="53">
        <v>600</v>
      </c>
      <c r="F21" s="33">
        <f t="shared" si="0"/>
        <v>1117.03</v>
      </c>
      <c r="G21" s="8" t="s">
        <v>172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43280</v>
      </c>
      <c r="B22" s="4" t="s">
        <v>17</v>
      </c>
      <c r="C22" s="4" t="s">
        <v>18</v>
      </c>
      <c r="D22" s="15" t="s">
        <v>173</v>
      </c>
      <c r="E22" s="53">
        <v>-40.17</v>
      </c>
      <c r="F22" s="33">
        <f t="shared" si="0"/>
        <v>1076.8599999999999</v>
      </c>
      <c r="G22" s="8" t="s">
        <v>194</v>
      </c>
      <c r="H22" s="2" t="s">
        <v>165</v>
      </c>
      <c r="I22" t="s">
        <v>168</v>
      </c>
      <c r="K22" s="49" t="s">
        <v>357</v>
      </c>
      <c r="L22" s="49"/>
      <c r="M22" s="49"/>
      <c r="N22" s="49" t="s">
        <v>358</v>
      </c>
      <c r="O22" s="3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43280</v>
      </c>
      <c r="B23" s="4" t="s">
        <v>17</v>
      </c>
      <c r="C23" s="4" t="s">
        <v>18</v>
      </c>
      <c r="D23" s="15" t="s">
        <v>174</v>
      </c>
      <c r="E23" s="53">
        <v>-20.5</v>
      </c>
      <c r="F23" s="33">
        <f t="shared" si="0"/>
        <v>1056.3599999999999</v>
      </c>
      <c r="G23" s="8" t="s">
        <v>138</v>
      </c>
      <c r="H23" s="3" t="s">
        <v>137</v>
      </c>
      <c r="I23" s="1">
        <v>-68.16</v>
      </c>
      <c r="K23" s="1">
        <v>-68.16</v>
      </c>
      <c r="L23" s="46">
        <f t="shared" ref="L23:L30" si="1">K23/K$43</f>
        <v>5.1619157250613425E-2</v>
      </c>
      <c r="M23" s="46"/>
      <c r="N23" s="47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43280</v>
      </c>
      <c r="B24" s="4" t="s">
        <v>17</v>
      </c>
      <c r="C24" s="4" t="s">
        <v>18</v>
      </c>
      <c r="D24" s="15" t="s">
        <v>175</v>
      </c>
      <c r="E24" s="53">
        <v>-67.680000000000007</v>
      </c>
      <c r="F24" s="33">
        <f t="shared" si="0"/>
        <v>988.67999999999984</v>
      </c>
      <c r="G24" s="8" t="s">
        <v>194</v>
      </c>
      <c r="H24" s="3" t="s">
        <v>195</v>
      </c>
      <c r="I24" s="1">
        <v>-30.8</v>
      </c>
      <c r="K24" s="1">
        <v>-30.8</v>
      </c>
      <c r="L24" s="46">
        <f t="shared" si="1"/>
        <v>2.3325558147284237E-2</v>
      </c>
      <c r="M24" s="46"/>
      <c r="N24" s="47"/>
      <c r="O24" s="4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43280</v>
      </c>
      <c r="B25" s="4" t="s">
        <v>17</v>
      </c>
      <c r="C25" s="4" t="s">
        <v>18</v>
      </c>
      <c r="D25" s="15" t="s">
        <v>176</v>
      </c>
      <c r="E25" s="53">
        <v>-43.65</v>
      </c>
      <c r="F25" s="33">
        <f t="shared" si="0"/>
        <v>945.02999999999986</v>
      </c>
      <c r="G25" s="8" t="s">
        <v>194</v>
      </c>
      <c r="H25" s="3" t="s">
        <v>151</v>
      </c>
      <c r="I25" s="1">
        <v>-39.19</v>
      </c>
      <c r="K25" s="1">
        <v>-39.19</v>
      </c>
      <c r="L25" s="46">
        <f t="shared" si="1"/>
        <v>2.967950077246978E-2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4">
        <v>43280</v>
      </c>
      <c r="B26" s="4" t="s">
        <v>17</v>
      </c>
      <c r="C26" s="4" t="s">
        <v>18</v>
      </c>
      <c r="D26" s="15" t="s">
        <v>177</v>
      </c>
      <c r="E26" s="53">
        <v>-144</v>
      </c>
      <c r="F26" s="33">
        <f t="shared" si="0"/>
        <v>801.02999999999986</v>
      </c>
      <c r="G26" s="8" t="s">
        <v>157</v>
      </c>
      <c r="H26" s="3" t="s">
        <v>131</v>
      </c>
      <c r="I26" s="1">
        <v>-4.97</v>
      </c>
      <c r="K26" s="1">
        <v>-4.97</v>
      </c>
      <c r="L26" s="46">
        <f t="shared" si="1"/>
        <v>3.7638968828572292E-3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7">
        <v>43280</v>
      </c>
      <c r="B27" s="4" t="s">
        <v>17</v>
      </c>
      <c r="C27" s="4" t="s">
        <v>18</v>
      </c>
      <c r="D27" s="15" t="s">
        <v>178</v>
      </c>
      <c r="E27" s="53">
        <v>-20.89</v>
      </c>
      <c r="F27" s="33">
        <f t="shared" si="0"/>
        <v>780.13999999999987</v>
      </c>
      <c r="G27" s="8" t="s">
        <v>138</v>
      </c>
      <c r="H27" s="3" t="s">
        <v>196</v>
      </c>
      <c r="I27" s="1">
        <v>-13.6</v>
      </c>
      <c r="K27" s="1">
        <v>-13.6</v>
      </c>
      <c r="L27" s="46">
        <f t="shared" si="1"/>
        <v>1.0299597103995637E-2</v>
      </c>
      <c r="M27" s="46"/>
      <c r="N27" s="1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7">
        <v>43280</v>
      </c>
      <c r="B28" s="4" t="s">
        <v>17</v>
      </c>
      <c r="C28" s="4" t="s">
        <v>18</v>
      </c>
      <c r="D28" s="15" t="s">
        <v>179</v>
      </c>
      <c r="E28" s="53">
        <v>-11.69</v>
      </c>
      <c r="F28" s="33">
        <f t="shared" si="0"/>
        <v>768.44999999999982</v>
      </c>
      <c r="G28" s="8" t="s">
        <v>194</v>
      </c>
      <c r="H28" s="3" t="s">
        <v>132</v>
      </c>
      <c r="I28" s="1">
        <v>-352.37</v>
      </c>
      <c r="K28" s="1">
        <v>-352.37</v>
      </c>
      <c r="L28" s="46">
        <f t="shared" si="1"/>
        <v>0.26685801702462814</v>
      </c>
      <c r="M28" s="8"/>
      <c r="N28" s="8"/>
      <c r="O28" s="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4">
        <v>43280</v>
      </c>
      <c r="B29" s="4" t="s">
        <v>17</v>
      </c>
      <c r="C29" s="4" t="s">
        <v>18</v>
      </c>
      <c r="D29" s="15" t="s">
        <v>180</v>
      </c>
      <c r="E29" s="53">
        <v>-15.9</v>
      </c>
      <c r="F29" s="33">
        <f t="shared" si="0"/>
        <v>752.54999999999984</v>
      </c>
      <c r="G29" s="8" t="s">
        <v>138</v>
      </c>
      <c r="H29" s="3" t="s">
        <v>230</v>
      </c>
      <c r="I29" s="1">
        <v>-11.47</v>
      </c>
      <c r="K29" s="1">
        <v>-11.47</v>
      </c>
      <c r="L29" s="46">
        <f t="shared" si="1"/>
        <v>8.6864984399139689E-3</v>
      </c>
      <c r="M29" s="8"/>
      <c r="N29" s="8"/>
      <c r="O29" s="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4">
        <v>43280</v>
      </c>
      <c r="B30" s="4" t="s">
        <v>17</v>
      </c>
      <c r="C30" s="4" t="s">
        <v>18</v>
      </c>
      <c r="D30" s="15" t="s">
        <v>181</v>
      </c>
      <c r="E30" s="53">
        <v>-28.86</v>
      </c>
      <c r="F30" s="33">
        <f t="shared" si="0"/>
        <v>723.68999999999983</v>
      </c>
      <c r="G30" s="8" t="s">
        <v>137</v>
      </c>
      <c r="H30" s="3" t="s">
        <v>231</v>
      </c>
      <c r="I30" s="1">
        <v>-1.25</v>
      </c>
      <c r="K30" s="1">
        <v>-1.25</v>
      </c>
      <c r="L30" s="46">
        <f t="shared" si="1"/>
        <v>9.4665414558783433E-4</v>
      </c>
      <c r="M30" s="49"/>
      <c r="N30" s="4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4">
        <v>43280</v>
      </c>
      <c r="B31" s="4" t="s">
        <v>17</v>
      </c>
      <c r="C31" s="4" t="s">
        <v>18</v>
      </c>
      <c r="D31" s="4" t="s">
        <v>182</v>
      </c>
      <c r="E31" s="53">
        <v>-55.14</v>
      </c>
      <c r="F31" s="33">
        <f t="shared" si="0"/>
        <v>668.54999999999984</v>
      </c>
      <c r="G31" s="8" t="s">
        <v>194</v>
      </c>
      <c r="H31" s="3" t="s">
        <v>145</v>
      </c>
      <c r="I31" s="1">
        <v>200</v>
      </c>
      <c r="K31" s="18"/>
      <c r="L31" s="46"/>
      <c r="M31" s="46"/>
      <c r="N31" s="1">
        <v>200</v>
      </c>
      <c r="O31" s="46">
        <f>N31/N$43</f>
        <v>0.11870352015289014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4">
        <v>43280</v>
      </c>
      <c r="B32" s="4" t="s">
        <v>17</v>
      </c>
      <c r="C32" s="4" t="s">
        <v>18</v>
      </c>
      <c r="D32" s="15" t="s">
        <v>183</v>
      </c>
      <c r="E32" s="53">
        <v>-21.46</v>
      </c>
      <c r="F32" s="33">
        <f t="shared" si="0"/>
        <v>647.0899999999998</v>
      </c>
      <c r="G32" s="8" t="s">
        <v>137</v>
      </c>
      <c r="H32" s="3" t="s">
        <v>130</v>
      </c>
      <c r="I32" s="1">
        <v>72.94</v>
      </c>
      <c r="J32" s="36"/>
      <c r="L32" s="46"/>
      <c r="M32" s="46"/>
      <c r="N32" s="1">
        <v>72.94</v>
      </c>
      <c r="O32" s="46">
        <f>N32/N$43</f>
        <v>4.3291173799759032E-2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4">
        <v>43280</v>
      </c>
      <c r="B33" s="4" t="s">
        <v>17</v>
      </c>
      <c r="C33" s="4" t="s">
        <v>18</v>
      </c>
      <c r="D33" s="15" t="s">
        <v>184</v>
      </c>
      <c r="E33" s="53">
        <v>-41.44</v>
      </c>
      <c r="F33" s="33">
        <f t="shared" si="0"/>
        <v>605.64999999999986</v>
      </c>
      <c r="G33" s="8" t="s">
        <v>194</v>
      </c>
      <c r="H33" s="3" t="s">
        <v>141</v>
      </c>
      <c r="I33" s="1">
        <v>-7.99</v>
      </c>
      <c r="J33" s="36"/>
      <c r="K33" s="1">
        <v>-7.99</v>
      </c>
      <c r="L33" s="46">
        <f>K33/K$43</f>
        <v>6.0510132985974368E-3</v>
      </c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4">
        <v>43280</v>
      </c>
      <c r="B34" s="4" t="s">
        <v>17</v>
      </c>
      <c r="C34" s="4" t="s">
        <v>18</v>
      </c>
      <c r="D34" s="15" t="s">
        <v>184</v>
      </c>
      <c r="E34" s="53">
        <v>-58.66</v>
      </c>
      <c r="F34" s="33">
        <f t="shared" si="0"/>
        <v>546.9899999999999</v>
      </c>
      <c r="G34" s="8" t="s">
        <v>194</v>
      </c>
      <c r="H34" s="3" t="s">
        <v>78</v>
      </c>
      <c r="I34" s="1">
        <v>-77.78</v>
      </c>
      <c r="J34" s="36"/>
      <c r="K34" s="1">
        <v>-77.78</v>
      </c>
      <c r="L34" s="46">
        <f>K34/K$43</f>
        <v>5.8904607555057401E-2</v>
      </c>
      <c r="M34" s="46"/>
      <c r="N34" s="1"/>
      <c r="O34" s="46">
        <f>N34/N$43</f>
        <v>0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4">
        <v>43280</v>
      </c>
      <c r="B35" s="4" t="s">
        <v>17</v>
      </c>
      <c r="C35" s="4" t="s">
        <v>18</v>
      </c>
      <c r="D35" s="15" t="s">
        <v>185</v>
      </c>
      <c r="E35" s="53">
        <v>-14.1</v>
      </c>
      <c r="F35" s="33">
        <f t="shared" si="0"/>
        <v>532.88999999999987</v>
      </c>
      <c r="G35" s="8" t="s">
        <v>135</v>
      </c>
      <c r="H35" s="3" t="s">
        <v>138</v>
      </c>
      <c r="I35" s="1">
        <v>-86.09</v>
      </c>
      <c r="J35" s="36"/>
      <c r="K35" s="1">
        <v>-86.09</v>
      </c>
      <c r="L35" s="46">
        <f>K35/K$43</f>
        <v>6.5197964314925333E-2</v>
      </c>
      <c r="M35" s="46"/>
      <c r="N35" s="6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4">
        <v>43280</v>
      </c>
      <c r="B36" s="4" t="s">
        <v>17</v>
      </c>
      <c r="C36" s="4" t="s">
        <v>18</v>
      </c>
      <c r="D36" s="15" t="s">
        <v>186</v>
      </c>
      <c r="E36" s="53">
        <v>-30.8</v>
      </c>
      <c r="F36" s="33">
        <f t="shared" si="0"/>
        <v>502.08999999999986</v>
      </c>
      <c r="G36" s="8" t="s">
        <v>195</v>
      </c>
      <c r="H36" s="3" t="s">
        <v>133</v>
      </c>
      <c r="I36" s="1">
        <v>160</v>
      </c>
      <c r="J36" s="36"/>
      <c r="L36" s="46"/>
      <c r="M36" s="46"/>
      <c r="N36" s="1">
        <v>160</v>
      </c>
      <c r="O36" s="46">
        <f>N36/N$43</f>
        <v>9.496281612231211E-2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>
        <v>43280</v>
      </c>
      <c r="B37" s="4" t="s">
        <v>17</v>
      </c>
      <c r="C37" s="4" t="s">
        <v>18</v>
      </c>
      <c r="D37" s="15" t="s">
        <v>187</v>
      </c>
      <c r="E37" s="53">
        <v>-13.6</v>
      </c>
      <c r="F37" s="33">
        <f t="shared" si="0"/>
        <v>488.48999999999984</v>
      </c>
      <c r="G37" s="8" t="s">
        <v>196</v>
      </c>
      <c r="H37" s="3" t="s">
        <v>172</v>
      </c>
      <c r="I37" s="1">
        <v>600</v>
      </c>
      <c r="J37" s="8"/>
      <c r="L37" s="46"/>
      <c r="M37" s="46"/>
      <c r="N37" s="1">
        <v>600</v>
      </c>
      <c r="O37" s="46">
        <f>N37/N$43</f>
        <v>0.3561105604586704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4">
        <v>43280</v>
      </c>
      <c r="B38" s="4" t="s">
        <v>17</v>
      </c>
      <c r="C38" s="4" t="s">
        <v>18</v>
      </c>
      <c r="D38" s="15" t="s">
        <v>188</v>
      </c>
      <c r="E38" s="53">
        <v>-17.84</v>
      </c>
      <c r="F38" s="33">
        <f t="shared" si="0"/>
        <v>470.64999999999986</v>
      </c>
      <c r="G38" s="8" t="s">
        <v>137</v>
      </c>
      <c r="H38" s="3" t="s">
        <v>135</v>
      </c>
      <c r="I38" s="1">
        <v>-14.1</v>
      </c>
      <c r="J38" s="36"/>
      <c r="K38" s="1">
        <v>-14.1</v>
      </c>
      <c r="L38" s="46">
        <f>K38/K$43</f>
        <v>1.0678258762230771E-2</v>
      </c>
      <c r="M38" s="46"/>
      <c r="N38" s="6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4">
        <v>43280</v>
      </c>
      <c r="B39" s="4" t="s">
        <v>17</v>
      </c>
      <c r="C39" s="4" t="s">
        <v>18</v>
      </c>
      <c r="D39" s="15" t="s">
        <v>189</v>
      </c>
      <c r="E39" s="53">
        <v>-28.8</v>
      </c>
      <c r="F39" s="33">
        <f t="shared" si="0"/>
        <v>441.84999999999985</v>
      </c>
      <c r="G39" s="8" t="s">
        <v>138</v>
      </c>
      <c r="H39" s="3" t="s">
        <v>42</v>
      </c>
      <c r="I39" s="1">
        <v>-120</v>
      </c>
      <c r="J39" s="36"/>
      <c r="K39" s="1">
        <v>-120</v>
      </c>
      <c r="L39" s="46">
        <f>K39/K$43</f>
        <v>9.0878797976432099E-2</v>
      </c>
      <c r="M39" s="46"/>
      <c r="N39" s="47"/>
      <c r="O39" s="4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4">
        <v>43280</v>
      </c>
      <c r="B40" s="4" t="s">
        <v>17</v>
      </c>
      <c r="C40" s="4" t="s">
        <v>18</v>
      </c>
      <c r="D40" s="15" t="s">
        <v>190</v>
      </c>
      <c r="E40" s="53">
        <v>-10.48</v>
      </c>
      <c r="F40" s="33">
        <f t="shared" si="0"/>
        <v>431.36999999999983</v>
      </c>
      <c r="G40" s="8" t="s">
        <v>194</v>
      </c>
      <c r="H40" s="3" t="s">
        <v>197</v>
      </c>
      <c r="I40" s="1">
        <v>651.92999999999995</v>
      </c>
      <c r="J40" s="36"/>
      <c r="L40" s="46"/>
      <c r="M40" s="46"/>
      <c r="N40" s="1">
        <v>651.92999999999995</v>
      </c>
      <c r="O40" s="46">
        <f>N40/N$43</f>
        <v>0.38693192946636834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4">
        <v>43280</v>
      </c>
      <c r="B41" s="4" t="s">
        <v>17</v>
      </c>
      <c r="C41" s="4" t="s">
        <v>18</v>
      </c>
      <c r="D41" s="15" t="s">
        <v>191</v>
      </c>
      <c r="E41" s="53">
        <v>-39.19</v>
      </c>
      <c r="F41" s="33">
        <f t="shared" si="0"/>
        <v>392.17999999999984</v>
      </c>
      <c r="G41" s="8" t="s">
        <v>151</v>
      </c>
      <c r="H41" s="3" t="s">
        <v>157</v>
      </c>
      <c r="I41" s="1">
        <v>-144</v>
      </c>
      <c r="J41" s="36"/>
      <c r="K41" s="1">
        <v>-144</v>
      </c>
      <c r="L41" s="46">
        <f>K41/K$43</f>
        <v>0.10905455757171852</v>
      </c>
      <c r="M41" s="46"/>
      <c r="N41" s="48"/>
      <c r="O41" s="4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4">
        <v>43280</v>
      </c>
      <c r="B42" s="4" t="s">
        <v>17</v>
      </c>
      <c r="C42" s="4" t="s">
        <v>18</v>
      </c>
      <c r="D42" s="15" t="s">
        <v>192</v>
      </c>
      <c r="E42" s="53">
        <v>-7.99</v>
      </c>
      <c r="F42" s="33">
        <f t="shared" si="0"/>
        <v>384.18999999999983</v>
      </c>
      <c r="G42" s="7" t="s">
        <v>141</v>
      </c>
      <c r="H42" s="3" t="s">
        <v>194</v>
      </c>
      <c r="I42" s="1">
        <v>-348.66999999999996</v>
      </c>
      <c r="J42" s="36"/>
      <c r="K42" s="1">
        <v>-348.66999999999996</v>
      </c>
      <c r="L42" s="46">
        <f>K42/K$43</f>
        <v>0.26405592075368811</v>
      </c>
      <c r="M42" s="46"/>
      <c r="N42" s="1"/>
      <c r="O42" s="46">
        <f>N42/N$43</f>
        <v>0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4">
        <v>43280</v>
      </c>
      <c r="B43" s="4" t="s">
        <v>17</v>
      </c>
      <c r="C43" s="4" t="s">
        <v>18</v>
      </c>
      <c r="D43" s="15" t="s">
        <v>193</v>
      </c>
      <c r="E43" s="53">
        <v>-19.760000000000002</v>
      </c>
      <c r="F43" s="33">
        <f t="shared" si="0"/>
        <v>364.42999999999984</v>
      </c>
      <c r="G43" s="8" t="s">
        <v>194</v>
      </c>
      <c r="H43" s="3" t="s">
        <v>167</v>
      </c>
      <c r="I43" s="1">
        <v>364.42999999999995</v>
      </c>
      <c r="J43" s="36"/>
      <c r="K43" s="47">
        <f>SUM(K23:K42)</f>
        <v>-1320.44</v>
      </c>
      <c r="L43" s="46">
        <f>SUM(L11:L42)</f>
        <v>0.99999999999999978</v>
      </c>
      <c r="M43" s="47"/>
      <c r="N43" s="47">
        <f t="shared" ref="N43" si="2">SUM(N23:N42)</f>
        <v>1684.87</v>
      </c>
      <c r="O43" s="46">
        <f>SUM(O11:O42)</f>
        <v>1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>
      <c r="A44" s="5"/>
      <c r="B44" s="15"/>
      <c r="C44" s="15"/>
      <c r="D44" s="7"/>
      <c r="E44" s="50"/>
      <c r="F44" s="33"/>
      <c r="G44" s="7"/>
      <c r="J44" s="4"/>
      <c r="K44" s="6"/>
      <c r="L44" s="46"/>
      <c r="M44" s="46"/>
      <c r="N44" s="6"/>
      <c r="O44" s="4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>
      <c r="A45" s="5"/>
      <c r="B45" s="38"/>
      <c r="C45" s="38"/>
      <c r="D45" s="38"/>
      <c r="E45" s="50"/>
      <c r="F45" s="33"/>
      <c r="G45" s="4"/>
      <c r="J45" s="4"/>
      <c r="K45" s="47"/>
      <c r="L45" s="46"/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>
      <c r="A46" s="5"/>
      <c r="B46" s="38"/>
      <c r="C46" s="38"/>
      <c r="D46" s="38"/>
      <c r="E46" s="50"/>
      <c r="F46" s="33"/>
      <c r="G46" s="4"/>
      <c r="J46" s="4"/>
      <c r="K46" s="47"/>
      <c r="L46" s="46"/>
      <c r="M46" s="46"/>
      <c r="N46" s="47"/>
      <c r="O46" s="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43"/>
      <c r="B47" s="38"/>
      <c r="C47" s="38"/>
      <c r="D47" s="38"/>
      <c r="E47" s="50"/>
      <c r="F47" s="33"/>
      <c r="G47" s="4"/>
      <c r="J47" s="4"/>
      <c r="K47" s="47"/>
      <c r="L47" s="46"/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39"/>
      <c r="B48" s="38"/>
      <c r="C48" s="38"/>
      <c r="D48" s="38"/>
      <c r="E48" s="51"/>
      <c r="F48" s="33"/>
      <c r="G48" s="36"/>
      <c r="J48" s="36"/>
      <c r="K48" s="47"/>
      <c r="L48" s="46"/>
      <c r="M48" s="46"/>
      <c r="N48" s="47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IO63"/>
  <sheetViews>
    <sheetView topLeftCell="E33" workbookViewId="0">
      <selection activeCell="N24" sqref="N24:N63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7.33203125" bestFit="1" customWidth="1"/>
    <col min="4" max="4" width="71.21875" bestFit="1" customWidth="1"/>
    <col min="5" max="5" width="22.441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1" max="11" width="9.33203125" bestFit="1" customWidth="1"/>
    <col min="12" max="12" width="8.21875" bestFit="1" customWidth="1"/>
    <col min="13" max="13" width="3.33203125" customWidth="1"/>
    <col min="14" max="14" width="8.6640625" bestFit="1" customWidth="1"/>
    <col min="15" max="15" width="8.21875" bestFit="1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164</v>
      </c>
      <c r="G5" s="4" t="s">
        <v>163</v>
      </c>
    </row>
    <row r="6" spans="1:249" s="18" customFormat="1">
      <c r="A6" s="14">
        <v>43283</v>
      </c>
      <c r="B6" s="15" t="s">
        <v>45</v>
      </c>
      <c r="C6" s="15" t="s">
        <v>46</v>
      </c>
      <c r="D6" s="15" t="s">
        <v>229</v>
      </c>
      <c r="E6" s="53">
        <v>-322.74</v>
      </c>
      <c r="F6" s="33">
        <f>E6</f>
        <v>-322.74</v>
      </c>
      <c r="G6" s="8" t="s">
        <v>64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14">
        <v>43284</v>
      </c>
      <c r="B7" s="15" t="s">
        <v>11</v>
      </c>
      <c r="C7" s="15" t="s">
        <v>12</v>
      </c>
      <c r="D7" s="15" t="s">
        <v>245</v>
      </c>
      <c r="E7" s="53">
        <v>-11.47</v>
      </c>
      <c r="F7" s="33">
        <f t="shared" ref="F7:F63" si="0">F6+E7</f>
        <v>-334.21000000000004</v>
      </c>
      <c r="G7" s="8" t="s">
        <v>230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14">
        <v>43284</v>
      </c>
      <c r="B8" s="15" t="s">
        <v>55</v>
      </c>
      <c r="C8" s="15" t="s">
        <v>55</v>
      </c>
      <c r="D8" s="15" t="s">
        <v>233</v>
      </c>
      <c r="E8" s="53">
        <v>-1.25</v>
      </c>
      <c r="F8" s="33">
        <f t="shared" si="0"/>
        <v>-335.46000000000004</v>
      </c>
      <c r="G8" s="8" t="s">
        <v>231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14">
        <v>43285</v>
      </c>
      <c r="B9" s="15" t="s">
        <v>73</v>
      </c>
      <c r="C9" s="15" t="s">
        <v>74</v>
      </c>
      <c r="D9" s="15" t="s">
        <v>250</v>
      </c>
      <c r="E9" s="53">
        <v>200</v>
      </c>
      <c r="F9" s="33">
        <f t="shared" si="0"/>
        <v>-135.46000000000004</v>
      </c>
      <c r="G9" s="8" t="s">
        <v>170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14">
        <v>43286</v>
      </c>
      <c r="B10" s="15" t="s">
        <v>45</v>
      </c>
      <c r="C10" s="15" t="s">
        <v>46</v>
      </c>
      <c r="D10" s="15" t="s">
        <v>251</v>
      </c>
      <c r="E10" s="53">
        <v>-3.78</v>
      </c>
      <c r="F10" s="33">
        <f t="shared" si="0"/>
        <v>-139.24000000000004</v>
      </c>
      <c r="G10" s="8" t="s">
        <v>131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14">
        <v>43291</v>
      </c>
      <c r="B11" s="15" t="s">
        <v>45</v>
      </c>
      <c r="C11" s="15" t="s">
        <v>46</v>
      </c>
      <c r="D11" s="15" t="s">
        <v>123</v>
      </c>
      <c r="E11" s="53">
        <v>-396.59</v>
      </c>
      <c r="F11" s="33">
        <f t="shared" si="0"/>
        <v>-535.83000000000004</v>
      </c>
      <c r="G11" s="8" t="s">
        <v>143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14">
        <v>43291</v>
      </c>
      <c r="B12" s="15" t="s">
        <v>45</v>
      </c>
      <c r="C12" s="15" t="s">
        <v>46</v>
      </c>
      <c r="D12" s="15" t="s">
        <v>124</v>
      </c>
      <c r="E12" s="53">
        <v>-91.26</v>
      </c>
      <c r="F12" s="33">
        <f t="shared" si="0"/>
        <v>-627.09</v>
      </c>
      <c r="G12" s="8" t="s">
        <v>78</v>
      </c>
      <c r="IN12" s="18"/>
      <c r="IO12" s="18"/>
    </row>
    <row r="13" spans="1:249" s="37" customFormat="1">
      <c r="A13" s="14">
        <v>43291</v>
      </c>
      <c r="B13" s="15" t="s">
        <v>45</v>
      </c>
      <c r="C13" s="15" t="s">
        <v>46</v>
      </c>
      <c r="D13" s="15" t="s">
        <v>125</v>
      </c>
      <c r="E13" s="53">
        <v>-71.209999999999994</v>
      </c>
      <c r="F13" s="33">
        <f t="shared" si="0"/>
        <v>-698.30000000000007</v>
      </c>
      <c r="G13" s="8" t="s">
        <v>130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14">
        <v>43291</v>
      </c>
      <c r="B14" s="15" t="s">
        <v>14</v>
      </c>
      <c r="C14" s="15" t="s">
        <v>15</v>
      </c>
      <c r="D14" s="15" t="s">
        <v>126</v>
      </c>
      <c r="E14" s="53">
        <v>120</v>
      </c>
      <c r="F14" s="33">
        <f t="shared" si="0"/>
        <v>-578.30000000000007</v>
      </c>
      <c r="G14" s="8" t="s">
        <v>144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14">
        <v>43291</v>
      </c>
      <c r="B15" s="15" t="s">
        <v>14</v>
      </c>
      <c r="C15" s="15" t="s">
        <v>15</v>
      </c>
      <c r="D15" s="15" t="s">
        <v>169</v>
      </c>
      <c r="E15" s="53">
        <v>110</v>
      </c>
      <c r="F15" s="33">
        <f t="shared" si="0"/>
        <v>-468.30000000000007</v>
      </c>
      <c r="G15" s="8" t="s">
        <v>144</v>
      </c>
      <c r="IN15" s="18"/>
      <c r="IO15" s="18"/>
    </row>
    <row r="16" spans="1:249" s="37" customFormat="1">
      <c r="A16" s="14">
        <v>43291</v>
      </c>
      <c r="B16" s="15" t="s">
        <v>41</v>
      </c>
      <c r="C16" s="15" t="s">
        <v>42</v>
      </c>
      <c r="D16" s="15" t="s">
        <v>127</v>
      </c>
      <c r="E16" s="53">
        <v>-20</v>
      </c>
      <c r="F16" s="33">
        <f t="shared" si="0"/>
        <v>-488.30000000000007</v>
      </c>
      <c r="G16" s="8" t="s">
        <v>42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14">
        <v>43291</v>
      </c>
      <c r="B17" s="15" t="s">
        <v>49</v>
      </c>
      <c r="C17" s="15" t="s">
        <v>50</v>
      </c>
      <c r="D17" s="15" t="s">
        <v>128</v>
      </c>
      <c r="E17" s="53">
        <v>-352.37</v>
      </c>
      <c r="F17" s="33">
        <f t="shared" si="0"/>
        <v>-840.67000000000007</v>
      </c>
      <c r="G17" s="8" t="s">
        <v>132</v>
      </c>
    </row>
    <row r="18" spans="1:249" s="18" customFormat="1">
      <c r="A18" s="14">
        <v>43293</v>
      </c>
      <c r="B18" s="15" t="s">
        <v>41</v>
      </c>
      <c r="C18" s="15" t="s">
        <v>42</v>
      </c>
      <c r="D18" s="15" t="s">
        <v>122</v>
      </c>
      <c r="E18" s="53">
        <v>-80</v>
      </c>
      <c r="F18" s="33">
        <f t="shared" si="0"/>
        <v>-920.67000000000007</v>
      </c>
      <c r="G18" s="8" t="s">
        <v>42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43294</v>
      </c>
      <c r="B19" s="15" t="s">
        <v>14</v>
      </c>
      <c r="C19" s="15" t="s">
        <v>15</v>
      </c>
      <c r="D19" s="15" t="s">
        <v>120</v>
      </c>
      <c r="E19" s="53">
        <v>110</v>
      </c>
      <c r="F19" s="33">
        <f t="shared" si="0"/>
        <v>-810.67000000000007</v>
      </c>
      <c r="G19" s="8" t="s">
        <v>145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43294</v>
      </c>
      <c r="B20" s="15" t="s">
        <v>14</v>
      </c>
      <c r="C20" s="15" t="s">
        <v>15</v>
      </c>
      <c r="D20" s="15" t="s">
        <v>121</v>
      </c>
      <c r="E20" s="53">
        <v>17.5</v>
      </c>
      <c r="F20" s="33">
        <f t="shared" si="0"/>
        <v>-793.17000000000007</v>
      </c>
      <c r="G20" s="8" t="s">
        <v>146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43297</v>
      </c>
      <c r="B21" s="15" t="s">
        <v>73</v>
      </c>
      <c r="C21" s="15" t="s">
        <v>74</v>
      </c>
      <c r="D21" s="15" t="s">
        <v>354</v>
      </c>
      <c r="E21" s="53">
        <v>1066.67</v>
      </c>
      <c r="F21" s="33">
        <f t="shared" si="0"/>
        <v>273.5</v>
      </c>
      <c r="G21" s="8" t="s">
        <v>197</v>
      </c>
      <c r="H21" s="2" t="s">
        <v>7</v>
      </c>
      <c r="I21" t="s">
        <v>356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43297</v>
      </c>
      <c r="B22" s="15" t="s">
        <v>41</v>
      </c>
      <c r="C22" s="15" t="s">
        <v>42</v>
      </c>
      <c r="D22" s="15" t="s">
        <v>118</v>
      </c>
      <c r="E22" s="53">
        <v>-60</v>
      </c>
      <c r="F22" s="33">
        <f t="shared" si="0"/>
        <v>213.5</v>
      </c>
      <c r="G22" s="8" t="s">
        <v>42</v>
      </c>
      <c r="O22" s="3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43297</v>
      </c>
      <c r="B23" s="15" t="s">
        <v>41</v>
      </c>
      <c r="C23" s="15" t="s">
        <v>42</v>
      </c>
      <c r="D23" s="15" t="s">
        <v>119</v>
      </c>
      <c r="E23" s="53">
        <v>-30</v>
      </c>
      <c r="F23" s="33">
        <f t="shared" si="0"/>
        <v>183.5</v>
      </c>
      <c r="G23" s="8" t="s">
        <v>42</v>
      </c>
      <c r="H23" s="2" t="s">
        <v>165</v>
      </c>
      <c r="I23" t="s">
        <v>168</v>
      </c>
      <c r="K23" s="49" t="s">
        <v>357</v>
      </c>
      <c r="L23" s="49"/>
      <c r="M23" s="49"/>
      <c r="N23" s="49" t="s">
        <v>358</v>
      </c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43300</v>
      </c>
      <c r="B24" s="15" t="s">
        <v>8</v>
      </c>
      <c r="C24" s="15" t="s">
        <v>9</v>
      </c>
      <c r="D24" s="15" t="s">
        <v>235</v>
      </c>
      <c r="E24" s="53">
        <v>-71.680000000000007</v>
      </c>
      <c r="F24" s="33">
        <f t="shared" si="0"/>
        <v>111.82</v>
      </c>
      <c r="G24" s="8" t="s">
        <v>236</v>
      </c>
      <c r="H24" s="3" t="s">
        <v>149</v>
      </c>
      <c r="I24" s="1">
        <v>-56.47</v>
      </c>
      <c r="K24" s="1">
        <v>-56.47</v>
      </c>
      <c r="L24" s="46">
        <f>K24/K$63</f>
        <v>2.1036436583357861E-2</v>
      </c>
      <c r="M24" s="46"/>
      <c r="N24" s="47"/>
      <c r="O24" s="4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43306</v>
      </c>
      <c r="B25" s="15" t="s">
        <v>14</v>
      </c>
      <c r="C25" s="15" t="s">
        <v>15</v>
      </c>
      <c r="D25" s="15" t="s">
        <v>117</v>
      </c>
      <c r="E25" s="53">
        <v>200</v>
      </c>
      <c r="F25" s="33">
        <f t="shared" si="0"/>
        <v>311.82</v>
      </c>
      <c r="G25" s="8" t="s">
        <v>147</v>
      </c>
      <c r="H25" s="3" t="s">
        <v>142</v>
      </c>
      <c r="I25" s="1">
        <v>-34</v>
      </c>
      <c r="K25" s="1">
        <v>-34</v>
      </c>
      <c r="L25" s="46">
        <f t="shared" ref="L25:L62" si="1">K25/K$63</f>
        <v>1.2665819795186247E-2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4">
        <v>43308</v>
      </c>
      <c r="B26" s="15" t="s">
        <v>14</v>
      </c>
      <c r="C26" s="15" t="s">
        <v>15</v>
      </c>
      <c r="D26" s="15" t="s">
        <v>16</v>
      </c>
      <c r="E26" s="53">
        <v>160</v>
      </c>
      <c r="F26" s="33">
        <f t="shared" si="0"/>
        <v>471.82</v>
      </c>
      <c r="G26" s="8" t="s">
        <v>133</v>
      </c>
      <c r="H26" s="3" t="s">
        <v>137</v>
      </c>
      <c r="I26" s="1">
        <v>-20.23</v>
      </c>
      <c r="K26" s="1">
        <v>-20.23</v>
      </c>
      <c r="L26" s="46">
        <f t="shared" si="1"/>
        <v>7.536162778135817E-3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4">
        <v>43312</v>
      </c>
      <c r="B27" s="15" t="s">
        <v>17</v>
      </c>
      <c r="C27" s="15" t="s">
        <v>18</v>
      </c>
      <c r="D27" s="15" t="s">
        <v>88</v>
      </c>
      <c r="E27" s="53">
        <v>-36.869999999999997</v>
      </c>
      <c r="F27" s="33">
        <f t="shared" si="0"/>
        <v>434.95</v>
      </c>
      <c r="G27" s="8" t="s">
        <v>151</v>
      </c>
      <c r="H27" s="3" t="s">
        <v>154</v>
      </c>
      <c r="I27" s="1">
        <v>-30</v>
      </c>
      <c r="K27" s="1">
        <v>-30</v>
      </c>
      <c r="L27" s="46">
        <f t="shared" si="1"/>
        <v>1.1175723348693746E-2</v>
      </c>
      <c r="M27" s="46"/>
      <c r="N27" s="1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4">
        <v>43312</v>
      </c>
      <c r="B28" s="15" t="s">
        <v>17</v>
      </c>
      <c r="C28" s="15" t="s">
        <v>18</v>
      </c>
      <c r="D28" s="15" t="s">
        <v>81</v>
      </c>
      <c r="E28" s="53">
        <v>-92.61</v>
      </c>
      <c r="F28" s="33">
        <f t="shared" si="0"/>
        <v>342.34</v>
      </c>
      <c r="G28" s="8" t="s">
        <v>194</v>
      </c>
      <c r="H28" s="3" t="s">
        <v>151</v>
      </c>
      <c r="I28" s="1">
        <v>-115.47999999999999</v>
      </c>
      <c r="K28" s="1">
        <v>-115.47999999999999</v>
      </c>
      <c r="L28" s="46">
        <f t="shared" si="1"/>
        <v>4.301908441023846E-2</v>
      </c>
      <c r="M28" s="8"/>
      <c r="N28" s="8"/>
      <c r="O28" s="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4">
        <v>43312</v>
      </c>
      <c r="B29" s="15" t="s">
        <v>17</v>
      </c>
      <c r="C29" s="15" t="s">
        <v>18</v>
      </c>
      <c r="D29" s="15" t="s">
        <v>110</v>
      </c>
      <c r="E29" s="53">
        <v>-9.3800000000000008</v>
      </c>
      <c r="F29" s="33">
        <f t="shared" si="0"/>
        <v>332.96</v>
      </c>
      <c r="G29" s="8" t="s">
        <v>137</v>
      </c>
      <c r="H29" s="3" t="s">
        <v>131</v>
      </c>
      <c r="I29" s="1">
        <v>-3.78</v>
      </c>
      <c r="K29" s="1">
        <v>-3.78</v>
      </c>
      <c r="L29" s="46">
        <f t="shared" si="1"/>
        <v>1.4081411419354119E-3</v>
      </c>
      <c r="M29" s="8"/>
      <c r="N29" s="8"/>
      <c r="O29" s="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4">
        <v>43312</v>
      </c>
      <c r="B30" s="15" t="s">
        <v>17</v>
      </c>
      <c r="C30" s="15" t="s">
        <v>18</v>
      </c>
      <c r="D30" s="15" t="s">
        <v>111</v>
      </c>
      <c r="E30" s="53">
        <v>-8.5</v>
      </c>
      <c r="F30" s="33">
        <f t="shared" si="0"/>
        <v>324.45999999999998</v>
      </c>
      <c r="G30" s="8" t="s">
        <v>142</v>
      </c>
      <c r="H30" s="3" t="s">
        <v>146</v>
      </c>
      <c r="I30" s="1">
        <v>17.5</v>
      </c>
      <c r="L30" s="46"/>
      <c r="M30" s="49"/>
      <c r="N30" s="1">
        <v>17.5</v>
      </c>
      <c r="O30" s="46">
        <f>N30/N$63</f>
        <v>8.8198087865455077E-3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4">
        <v>43312</v>
      </c>
      <c r="B31" s="15" t="s">
        <v>17</v>
      </c>
      <c r="C31" s="15" t="s">
        <v>18</v>
      </c>
      <c r="D31" s="15" t="s">
        <v>107</v>
      </c>
      <c r="E31" s="53">
        <v>-10.85</v>
      </c>
      <c r="F31" s="33">
        <f t="shared" si="0"/>
        <v>313.60999999999996</v>
      </c>
      <c r="G31" s="8" t="s">
        <v>137</v>
      </c>
      <c r="H31" s="3" t="s">
        <v>152</v>
      </c>
      <c r="I31" s="1">
        <v>-40.01</v>
      </c>
      <c r="K31" s="1">
        <v>-40.01</v>
      </c>
      <c r="L31" s="46">
        <f t="shared" si="1"/>
        <v>1.4904689706041226E-2</v>
      </c>
      <c r="M31" s="46"/>
      <c r="N31" s="1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4">
        <v>43312</v>
      </c>
      <c r="B32" s="15" t="s">
        <v>17</v>
      </c>
      <c r="C32" s="15" t="s">
        <v>18</v>
      </c>
      <c r="D32" s="15" t="s">
        <v>95</v>
      </c>
      <c r="E32" s="53">
        <v>-21.49</v>
      </c>
      <c r="F32" s="33">
        <f t="shared" si="0"/>
        <v>292.11999999999995</v>
      </c>
      <c r="G32" s="8" t="s">
        <v>194</v>
      </c>
      <c r="H32" s="3" t="s">
        <v>148</v>
      </c>
      <c r="I32" s="1">
        <v>-348.99</v>
      </c>
      <c r="J32" s="36"/>
      <c r="K32" s="1">
        <v>-348.99</v>
      </c>
      <c r="L32" s="46">
        <f t="shared" si="1"/>
        <v>0.13000718971535435</v>
      </c>
      <c r="M32" s="46"/>
      <c r="N32" s="1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4">
        <v>43312</v>
      </c>
      <c r="B33" s="15" t="s">
        <v>17</v>
      </c>
      <c r="C33" s="15" t="s">
        <v>18</v>
      </c>
      <c r="D33" s="15" t="s">
        <v>102</v>
      </c>
      <c r="E33" s="53">
        <v>-16.12</v>
      </c>
      <c r="F33" s="33">
        <f t="shared" si="0"/>
        <v>275.99999999999994</v>
      </c>
      <c r="G33" s="8" t="s">
        <v>194</v>
      </c>
      <c r="H33" s="3" t="s">
        <v>236</v>
      </c>
      <c r="I33" s="1">
        <v>-71.680000000000007</v>
      </c>
      <c r="J33" s="36"/>
      <c r="K33" s="1">
        <v>-71.680000000000007</v>
      </c>
      <c r="L33" s="46">
        <f t="shared" si="1"/>
        <v>2.6702528321145596E-2</v>
      </c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4">
        <v>43312</v>
      </c>
      <c r="B34" s="15" t="s">
        <v>17</v>
      </c>
      <c r="C34" s="15" t="s">
        <v>18</v>
      </c>
      <c r="D34" s="15" t="s">
        <v>99</v>
      </c>
      <c r="E34" s="53">
        <v>-17.88</v>
      </c>
      <c r="F34" s="33">
        <f t="shared" si="0"/>
        <v>258.11999999999995</v>
      </c>
      <c r="G34" s="8" t="s">
        <v>194</v>
      </c>
      <c r="H34" s="3" t="s">
        <v>132</v>
      </c>
      <c r="I34" s="1">
        <v>-352.37</v>
      </c>
      <c r="J34" s="36"/>
      <c r="K34" s="1">
        <v>-352.37</v>
      </c>
      <c r="L34" s="46">
        <f t="shared" si="1"/>
        <v>0.13126632121264051</v>
      </c>
      <c r="M34" s="46"/>
      <c r="N34" s="1"/>
      <c r="O34" s="4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4">
        <v>43312</v>
      </c>
      <c r="B35" s="15" t="s">
        <v>17</v>
      </c>
      <c r="C35" s="15" t="s">
        <v>18</v>
      </c>
      <c r="D35" s="15" t="s">
        <v>91</v>
      </c>
      <c r="E35" s="53">
        <v>-25.29</v>
      </c>
      <c r="F35" s="33">
        <f t="shared" si="0"/>
        <v>232.82999999999996</v>
      </c>
      <c r="G35" s="8" t="s">
        <v>194</v>
      </c>
      <c r="H35" s="3" t="s">
        <v>64</v>
      </c>
      <c r="I35" s="1">
        <v>-322.74</v>
      </c>
      <c r="J35" s="36"/>
      <c r="K35" s="1">
        <v>-322.74</v>
      </c>
      <c r="L35" s="46">
        <f t="shared" si="1"/>
        <v>0.12022843178524734</v>
      </c>
      <c r="M35" s="46"/>
      <c r="N35" s="6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4">
        <v>43312</v>
      </c>
      <c r="B36" s="15" t="s">
        <v>17</v>
      </c>
      <c r="C36" s="15" t="s">
        <v>18</v>
      </c>
      <c r="D36" s="15" t="s">
        <v>105</v>
      </c>
      <c r="E36" s="53">
        <v>-14.15</v>
      </c>
      <c r="F36" s="33">
        <f t="shared" si="0"/>
        <v>218.67999999999995</v>
      </c>
      <c r="G36" s="8" t="s">
        <v>138</v>
      </c>
      <c r="H36" s="3" t="s">
        <v>162</v>
      </c>
      <c r="I36" s="1">
        <v>-10.42</v>
      </c>
      <c r="J36" s="36"/>
      <c r="K36" s="1">
        <v>-10.42</v>
      </c>
      <c r="L36" s="46">
        <f t="shared" si="1"/>
        <v>3.8817012431129612E-3</v>
      </c>
      <c r="M36" s="46"/>
      <c r="N36" s="1"/>
      <c r="O36" s="4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>
        <v>43312</v>
      </c>
      <c r="B37" s="15" t="s">
        <v>17</v>
      </c>
      <c r="C37" s="15" t="s">
        <v>18</v>
      </c>
      <c r="D37" s="15" t="s">
        <v>83</v>
      </c>
      <c r="E37" s="53">
        <v>-42.9</v>
      </c>
      <c r="F37" s="33">
        <f t="shared" si="0"/>
        <v>175.77999999999994</v>
      </c>
      <c r="G37" s="8" t="s">
        <v>138</v>
      </c>
      <c r="H37" s="3" t="s">
        <v>230</v>
      </c>
      <c r="I37" s="1">
        <v>-11.47</v>
      </c>
      <c r="J37" s="8"/>
      <c r="K37" s="1">
        <v>-11.47</v>
      </c>
      <c r="L37" s="46">
        <f t="shared" si="1"/>
        <v>4.2728515603172425E-3</v>
      </c>
      <c r="M37" s="46"/>
      <c r="N37" s="1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4">
        <v>43312</v>
      </c>
      <c r="B38" s="15" t="s">
        <v>17</v>
      </c>
      <c r="C38" s="15" t="s">
        <v>18</v>
      </c>
      <c r="D38" s="15" t="s">
        <v>112</v>
      </c>
      <c r="E38" s="53">
        <v>-8.5</v>
      </c>
      <c r="F38" s="33">
        <f t="shared" si="0"/>
        <v>167.27999999999994</v>
      </c>
      <c r="G38" s="8" t="s">
        <v>142</v>
      </c>
      <c r="H38" s="3" t="s">
        <v>231</v>
      </c>
      <c r="I38" s="1">
        <v>-1.25</v>
      </c>
      <c r="J38" s="36"/>
      <c r="K38" s="1">
        <v>-1.25</v>
      </c>
      <c r="L38" s="46">
        <f t="shared" si="1"/>
        <v>4.656551395289061E-4</v>
      </c>
      <c r="M38" s="46"/>
      <c r="N38" s="6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4">
        <v>43312</v>
      </c>
      <c r="B39" s="15" t="s">
        <v>17</v>
      </c>
      <c r="C39" s="15" t="s">
        <v>18</v>
      </c>
      <c r="D39" s="15" t="s">
        <v>116</v>
      </c>
      <c r="E39" s="53">
        <v>-4</v>
      </c>
      <c r="F39" s="33">
        <f t="shared" si="0"/>
        <v>163.27999999999994</v>
      </c>
      <c r="G39" s="8" t="s">
        <v>234</v>
      </c>
      <c r="H39" s="3" t="s">
        <v>145</v>
      </c>
      <c r="I39" s="1">
        <v>110</v>
      </c>
      <c r="J39" s="36"/>
      <c r="L39" s="46"/>
      <c r="M39" s="46"/>
      <c r="N39" s="1">
        <v>110</v>
      </c>
      <c r="O39" s="46">
        <f t="shared" ref="O39:O58" si="2">N39/N$63</f>
        <v>5.5438798086857477E-2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4">
        <v>43312</v>
      </c>
      <c r="B40" s="15" t="s">
        <v>17</v>
      </c>
      <c r="C40" s="15" t="s">
        <v>18</v>
      </c>
      <c r="D40" s="15" t="s">
        <v>90</v>
      </c>
      <c r="E40" s="53">
        <v>-30</v>
      </c>
      <c r="F40" s="33">
        <f t="shared" si="0"/>
        <v>133.27999999999994</v>
      </c>
      <c r="G40" s="8" t="s">
        <v>154</v>
      </c>
      <c r="H40" s="3" t="s">
        <v>147</v>
      </c>
      <c r="I40" s="1">
        <v>200</v>
      </c>
      <c r="J40" s="36"/>
      <c r="L40" s="46"/>
      <c r="M40" s="46"/>
      <c r="N40" s="1">
        <v>200</v>
      </c>
      <c r="O40" s="46">
        <f t="shared" si="2"/>
        <v>0.10079781470337723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4">
        <v>43312</v>
      </c>
      <c r="B41" s="15" t="s">
        <v>17</v>
      </c>
      <c r="C41" s="15" t="s">
        <v>18</v>
      </c>
      <c r="D41" s="15" t="s">
        <v>80</v>
      </c>
      <c r="E41" s="53">
        <v>-329</v>
      </c>
      <c r="F41" s="33">
        <f t="shared" si="0"/>
        <v>-195.72000000000006</v>
      </c>
      <c r="G41" s="8" t="s">
        <v>148</v>
      </c>
      <c r="H41" s="3" t="s">
        <v>144</v>
      </c>
      <c r="I41" s="1">
        <v>230</v>
      </c>
      <c r="J41" s="36"/>
      <c r="L41" s="46"/>
      <c r="M41" s="46"/>
      <c r="N41" s="1">
        <v>230</v>
      </c>
      <c r="O41" s="46">
        <f t="shared" si="2"/>
        <v>0.11591748690888382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4">
        <v>43312</v>
      </c>
      <c r="B42" s="15" t="s">
        <v>17</v>
      </c>
      <c r="C42" s="15" t="s">
        <v>18</v>
      </c>
      <c r="D42" s="15" t="s">
        <v>93</v>
      </c>
      <c r="E42" s="53">
        <v>-23.5</v>
      </c>
      <c r="F42" s="33">
        <f t="shared" si="0"/>
        <v>-219.22000000000006</v>
      </c>
      <c r="G42" s="8" t="s">
        <v>156</v>
      </c>
      <c r="H42" s="3" t="s">
        <v>156</v>
      </c>
      <c r="I42" s="1">
        <v>-23.5</v>
      </c>
      <c r="J42" s="36"/>
      <c r="K42" s="1">
        <v>-23.5</v>
      </c>
      <c r="L42" s="46">
        <f t="shared" si="1"/>
        <v>8.7543166231434343E-3</v>
      </c>
      <c r="M42" s="46"/>
      <c r="N42" s="1"/>
      <c r="O42" s="4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4">
        <v>43312</v>
      </c>
      <c r="B43" s="15" t="s">
        <v>17</v>
      </c>
      <c r="C43" s="15" t="s">
        <v>18</v>
      </c>
      <c r="D43" s="15" t="s">
        <v>108</v>
      </c>
      <c r="E43" s="53">
        <v>-10.58</v>
      </c>
      <c r="F43" s="33">
        <f t="shared" si="0"/>
        <v>-229.80000000000007</v>
      </c>
      <c r="G43" s="8" t="s">
        <v>161</v>
      </c>
      <c r="H43" s="3" t="s">
        <v>161</v>
      </c>
      <c r="I43" s="1">
        <v>-10.58</v>
      </c>
      <c r="J43" s="36"/>
      <c r="K43" s="1">
        <v>-10.58</v>
      </c>
      <c r="L43" s="46">
        <f t="shared" si="1"/>
        <v>3.9413051009726616E-3</v>
      </c>
      <c r="M43" s="47"/>
      <c r="N43" s="47"/>
      <c r="O43" s="4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>
      <c r="A44" s="14">
        <v>43312</v>
      </c>
      <c r="B44" s="15" t="s">
        <v>17</v>
      </c>
      <c r="C44" s="15" t="s">
        <v>18</v>
      </c>
      <c r="D44" s="15" t="s">
        <v>97</v>
      </c>
      <c r="E44" s="53">
        <v>-19.899999999999999</v>
      </c>
      <c r="F44" s="33">
        <f t="shared" si="0"/>
        <v>-249.70000000000007</v>
      </c>
      <c r="G44" s="8" t="s">
        <v>138</v>
      </c>
      <c r="H44" s="3" t="s">
        <v>155</v>
      </c>
      <c r="I44" s="1">
        <v>-23.95</v>
      </c>
      <c r="J44" s="4"/>
      <c r="K44" s="1">
        <v>-23.95</v>
      </c>
      <c r="L44" s="46">
        <f t="shared" si="1"/>
        <v>8.9219524733738405E-3</v>
      </c>
      <c r="M44" s="46"/>
      <c r="N44" s="6"/>
      <c r="O44" s="4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>
      <c r="A45" s="14">
        <v>43312</v>
      </c>
      <c r="B45" s="15" t="s">
        <v>17</v>
      </c>
      <c r="C45" s="15" t="s">
        <v>18</v>
      </c>
      <c r="D45" s="15" t="s">
        <v>94</v>
      </c>
      <c r="E45" s="53">
        <v>-22.8</v>
      </c>
      <c r="F45" s="33">
        <f t="shared" si="0"/>
        <v>-272.50000000000006</v>
      </c>
      <c r="G45" s="8" t="s">
        <v>157</v>
      </c>
      <c r="H45" s="3" t="s">
        <v>143</v>
      </c>
      <c r="I45" s="1">
        <v>-396.59</v>
      </c>
      <c r="J45" s="4"/>
      <c r="K45" s="1">
        <v>-396.59</v>
      </c>
      <c r="L45" s="46">
        <f t="shared" si="1"/>
        <v>0.14773933742861509</v>
      </c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>
      <c r="A46" s="14">
        <v>43312</v>
      </c>
      <c r="B46" s="15" t="s">
        <v>17</v>
      </c>
      <c r="C46" s="15" t="s">
        <v>18</v>
      </c>
      <c r="D46" s="15" t="s">
        <v>106</v>
      </c>
      <c r="E46" s="53">
        <v>-13.7</v>
      </c>
      <c r="F46" s="33">
        <f t="shared" si="0"/>
        <v>-286.20000000000005</v>
      </c>
      <c r="G46" s="8" t="s">
        <v>160</v>
      </c>
      <c r="H46" s="3" t="s">
        <v>130</v>
      </c>
      <c r="I46" s="1">
        <v>-71.209999999999994</v>
      </c>
      <c r="J46" s="4"/>
      <c r="K46" s="1">
        <v>-71.209999999999994</v>
      </c>
      <c r="L46" s="46">
        <f t="shared" si="1"/>
        <v>2.6527441988682721E-2</v>
      </c>
      <c r="M46" s="46"/>
      <c r="N46" s="47"/>
      <c r="O46" s="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14">
        <v>43312</v>
      </c>
      <c r="B47" s="15" t="s">
        <v>17</v>
      </c>
      <c r="C47" s="15" t="s">
        <v>18</v>
      </c>
      <c r="D47" s="15" t="s">
        <v>104</v>
      </c>
      <c r="E47" s="53">
        <v>-15</v>
      </c>
      <c r="F47" s="33">
        <f t="shared" si="0"/>
        <v>-301.20000000000005</v>
      </c>
      <c r="G47" s="8" t="s">
        <v>159</v>
      </c>
      <c r="H47" s="3" t="s">
        <v>159</v>
      </c>
      <c r="I47" s="1">
        <v>-15</v>
      </c>
      <c r="J47" s="4"/>
      <c r="K47" s="1">
        <v>-15</v>
      </c>
      <c r="L47" s="46">
        <f t="shared" si="1"/>
        <v>5.587861674346873E-3</v>
      </c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14">
        <v>43312</v>
      </c>
      <c r="B48" s="15" t="s">
        <v>17</v>
      </c>
      <c r="C48" s="15" t="s">
        <v>18</v>
      </c>
      <c r="D48" s="15" t="s">
        <v>113</v>
      </c>
      <c r="E48" s="53">
        <v>-8.5</v>
      </c>
      <c r="F48" s="33">
        <f t="shared" si="0"/>
        <v>-309.70000000000005</v>
      </c>
      <c r="G48" s="8" t="s">
        <v>142</v>
      </c>
      <c r="H48" s="3" t="s">
        <v>141</v>
      </c>
      <c r="I48" s="1">
        <v>-7.99</v>
      </c>
      <c r="J48" s="36"/>
      <c r="K48" s="1">
        <v>-7.99</v>
      </c>
      <c r="L48" s="46">
        <f t="shared" si="1"/>
        <v>2.9764676518687677E-3</v>
      </c>
      <c r="M48" s="46"/>
      <c r="N48" s="47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  <row r="49" spans="1:15">
      <c r="A49" s="14">
        <v>43312</v>
      </c>
      <c r="B49" s="15" t="s">
        <v>17</v>
      </c>
      <c r="C49" s="15" t="s">
        <v>18</v>
      </c>
      <c r="D49" s="15" t="s">
        <v>85</v>
      </c>
      <c r="E49" s="53">
        <v>-40.39</v>
      </c>
      <c r="F49" s="33">
        <f t="shared" si="0"/>
        <v>-350.09000000000003</v>
      </c>
      <c r="G49" s="8" t="s">
        <v>151</v>
      </c>
      <c r="H49" s="3" t="s">
        <v>153</v>
      </c>
      <c r="I49" s="1">
        <v>-34.75</v>
      </c>
      <c r="K49" s="1">
        <v>-34.75</v>
      </c>
      <c r="L49" s="46">
        <f t="shared" si="1"/>
        <v>1.294521287890359E-2</v>
      </c>
      <c r="O49" s="46"/>
    </row>
    <row r="50" spans="1:15">
      <c r="A50" s="14">
        <v>43312</v>
      </c>
      <c r="B50" s="15" t="s">
        <v>17</v>
      </c>
      <c r="C50" s="15" t="s">
        <v>18</v>
      </c>
      <c r="D50" s="15" t="s">
        <v>98</v>
      </c>
      <c r="E50" s="53">
        <v>-18.690000000000001</v>
      </c>
      <c r="F50" s="33">
        <f t="shared" si="0"/>
        <v>-368.78000000000003</v>
      </c>
      <c r="G50" s="8" t="s">
        <v>194</v>
      </c>
      <c r="H50" s="3" t="s">
        <v>78</v>
      </c>
      <c r="I50" s="1">
        <v>-91.26</v>
      </c>
      <c r="K50" s="1">
        <v>-91.26</v>
      </c>
      <c r="L50" s="46">
        <f t="shared" si="1"/>
        <v>3.3996550426726377E-2</v>
      </c>
      <c r="O50" s="46"/>
    </row>
    <row r="51" spans="1:15">
      <c r="A51" s="14">
        <v>43312</v>
      </c>
      <c r="B51" s="15" t="s">
        <v>17</v>
      </c>
      <c r="C51" s="15" t="s">
        <v>18</v>
      </c>
      <c r="D51" s="15" t="s">
        <v>100</v>
      </c>
      <c r="E51" s="53">
        <v>-17.64</v>
      </c>
      <c r="F51" s="33">
        <f t="shared" si="0"/>
        <v>-386.42</v>
      </c>
      <c r="G51" s="8" t="s">
        <v>194</v>
      </c>
      <c r="H51" s="3" t="s">
        <v>234</v>
      </c>
      <c r="I51" s="1">
        <v>-4</v>
      </c>
      <c r="K51" s="1">
        <v>-4</v>
      </c>
      <c r="L51" s="46">
        <f t="shared" si="1"/>
        <v>1.4900964464924997E-3</v>
      </c>
      <c r="O51" s="46"/>
    </row>
    <row r="52" spans="1:15">
      <c r="A52" s="14">
        <v>43312</v>
      </c>
      <c r="B52" s="15" t="s">
        <v>17</v>
      </c>
      <c r="C52" s="15" t="s">
        <v>18</v>
      </c>
      <c r="D52" s="15" t="s">
        <v>86</v>
      </c>
      <c r="E52" s="53">
        <v>-40.01</v>
      </c>
      <c r="F52" s="33">
        <f t="shared" si="0"/>
        <v>-426.43</v>
      </c>
      <c r="G52" s="8" t="s">
        <v>152</v>
      </c>
      <c r="H52" s="3" t="s">
        <v>170</v>
      </c>
      <c r="I52" s="1">
        <v>200</v>
      </c>
      <c r="L52" s="46"/>
      <c r="N52" s="1">
        <v>200</v>
      </c>
      <c r="O52" s="46">
        <f t="shared" si="2"/>
        <v>0.10079781470337723</v>
      </c>
    </row>
    <row r="53" spans="1:15">
      <c r="A53" s="14">
        <v>43312</v>
      </c>
      <c r="B53" s="15" t="s">
        <v>17</v>
      </c>
      <c r="C53" s="15" t="s">
        <v>18</v>
      </c>
      <c r="D53" s="15" t="s">
        <v>96</v>
      </c>
      <c r="E53" s="53">
        <v>-19.989999999999998</v>
      </c>
      <c r="F53" s="33">
        <f t="shared" si="0"/>
        <v>-446.42</v>
      </c>
      <c r="G53" s="8" t="s">
        <v>148</v>
      </c>
      <c r="H53" s="3" t="s">
        <v>138</v>
      </c>
      <c r="I53" s="1">
        <v>-76.949999999999989</v>
      </c>
      <c r="K53" s="1">
        <v>-76.949999999999989</v>
      </c>
      <c r="L53" s="46">
        <f t="shared" si="1"/>
        <v>2.8665730389399458E-2</v>
      </c>
      <c r="O53" s="46"/>
    </row>
    <row r="54" spans="1:15">
      <c r="A54" s="14">
        <v>43312</v>
      </c>
      <c r="B54" s="15" t="s">
        <v>17</v>
      </c>
      <c r="C54" s="15" t="s">
        <v>18</v>
      </c>
      <c r="D54" s="15" t="s">
        <v>89</v>
      </c>
      <c r="E54" s="53">
        <v>-34.75</v>
      </c>
      <c r="F54" s="33">
        <f t="shared" si="0"/>
        <v>-481.17</v>
      </c>
      <c r="G54" s="8" t="s">
        <v>153</v>
      </c>
      <c r="H54" s="3" t="s">
        <v>133</v>
      </c>
      <c r="I54" s="1">
        <v>160</v>
      </c>
      <c r="K54" s="1"/>
      <c r="L54" s="46">
        <f t="shared" si="1"/>
        <v>0</v>
      </c>
      <c r="N54" s="1">
        <v>160</v>
      </c>
      <c r="O54" s="46">
        <f t="shared" si="2"/>
        <v>8.0638251762701785E-2</v>
      </c>
    </row>
    <row r="55" spans="1:15">
      <c r="A55" s="14">
        <v>43312</v>
      </c>
      <c r="B55" s="15" t="s">
        <v>17</v>
      </c>
      <c r="C55" s="15" t="s">
        <v>18</v>
      </c>
      <c r="D55" s="15" t="s">
        <v>84</v>
      </c>
      <c r="E55" s="53">
        <v>-41</v>
      </c>
      <c r="F55" s="33">
        <f t="shared" si="0"/>
        <v>-522.17000000000007</v>
      </c>
      <c r="G55" s="8" t="s">
        <v>150</v>
      </c>
      <c r="H55" s="3" t="s">
        <v>150</v>
      </c>
      <c r="I55" s="1">
        <v>-41</v>
      </c>
      <c r="K55" s="1">
        <v>-41</v>
      </c>
      <c r="L55" s="46">
        <f t="shared" si="1"/>
        <v>1.527348857654812E-2</v>
      </c>
      <c r="O55" s="46"/>
    </row>
    <row r="56" spans="1:15">
      <c r="A56" s="14">
        <v>43312</v>
      </c>
      <c r="B56" s="15" t="s">
        <v>17</v>
      </c>
      <c r="C56" s="15" t="s">
        <v>18</v>
      </c>
      <c r="D56" s="15" t="s">
        <v>103</v>
      </c>
      <c r="E56" s="53">
        <v>-15.8</v>
      </c>
      <c r="F56" s="33">
        <f t="shared" si="0"/>
        <v>-537.97</v>
      </c>
      <c r="G56" s="8" t="s">
        <v>158</v>
      </c>
      <c r="H56" s="3" t="s">
        <v>135</v>
      </c>
      <c r="I56" s="1">
        <v>-16.7</v>
      </c>
      <c r="K56" s="1">
        <v>-16.7</v>
      </c>
      <c r="L56" s="46">
        <f t="shared" si="1"/>
        <v>6.2211526641061856E-3</v>
      </c>
      <c r="O56" s="46"/>
    </row>
    <row r="57" spans="1:15">
      <c r="A57" s="14">
        <v>43312</v>
      </c>
      <c r="B57" s="15" t="s">
        <v>17</v>
      </c>
      <c r="C57" s="15" t="s">
        <v>18</v>
      </c>
      <c r="D57" s="15" t="s">
        <v>114</v>
      </c>
      <c r="E57" s="53">
        <v>-8.5</v>
      </c>
      <c r="F57" s="33">
        <f t="shared" si="0"/>
        <v>-546.47</v>
      </c>
      <c r="G57" s="8" t="s">
        <v>142</v>
      </c>
      <c r="H57" s="3" t="s">
        <v>42</v>
      </c>
      <c r="I57" s="1">
        <v>-190</v>
      </c>
      <c r="K57" s="1">
        <v>-190</v>
      </c>
      <c r="L57" s="46">
        <f t="shared" si="1"/>
        <v>7.0779581208393727E-2</v>
      </c>
      <c r="O57" s="46"/>
    </row>
    <row r="58" spans="1:15">
      <c r="A58" s="14">
        <v>43312</v>
      </c>
      <c r="B58" s="15" t="s">
        <v>17</v>
      </c>
      <c r="C58" s="15" t="s">
        <v>18</v>
      </c>
      <c r="D58" s="15" t="s">
        <v>109</v>
      </c>
      <c r="E58" s="53">
        <v>-10.42</v>
      </c>
      <c r="F58" s="33">
        <f t="shared" si="0"/>
        <v>-556.89</v>
      </c>
      <c r="G58" s="8" t="s">
        <v>162</v>
      </c>
      <c r="H58" s="3" t="s">
        <v>197</v>
      </c>
      <c r="I58" s="1">
        <v>1066.67</v>
      </c>
      <c r="L58" s="46"/>
      <c r="N58" s="1">
        <v>1066.67</v>
      </c>
      <c r="O58" s="46">
        <f t="shared" si="2"/>
        <v>0.53759002504825693</v>
      </c>
    </row>
    <row r="59" spans="1:15">
      <c r="A59" s="14">
        <v>43312</v>
      </c>
      <c r="B59" s="15" t="s">
        <v>17</v>
      </c>
      <c r="C59" s="15" t="s">
        <v>18</v>
      </c>
      <c r="D59" s="15" t="s">
        <v>92</v>
      </c>
      <c r="E59" s="53">
        <v>-23.95</v>
      </c>
      <c r="F59" s="33">
        <f t="shared" si="0"/>
        <v>-580.84</v>
      </c>
      <c r="G59" s="8" t="s">
        <v>155</v>
      </c>
      <c r="H59" s="3" t="s">
        <v>158</v>
      </c>
      <c r="I59" s="1">
        <v>-15.8</v>
      </c>
      <c r="K59" s="1">
        <v>-15.8</v>
      </c>
      <c r="L59" s="46">
        <f t="shared" si="1"/>
        <v>5.8858809636453732E-3</v>
      </c>
      <c r="O59" s="46"/>
    </row>
    <row r="60" spans="1:15">
      <c r="A60" s="14">
        <v>43312</v>
      </c>
      <c r="B60" s="15" t="s">
        <v>17</v>
      </c>
      <c r="C60" s="15" t="s">
        <v>18</v>
      </c>
      <c r="D60" s="15" t="s">
        <v>87</v>
      </c>
      <c r="E60" s="53">
        <v>-38.22</v>
      </c>
      <c r="F60" s="33">
        <f t="shared" si="0"/>
        <v>-619.06000000000006</v>
      </c>
      <c r="G60" s="8" t="s">
        <v>151</v>
      </c>
      <c r="H60" s="3" t="s">
        <v>157</v>
      </c>
      <c r="I60" s="1">
        <v>-22.8</v>
      </c>
      <c r="K60" s="1">
        <v>-22.8</v>
      </c>
      <c r="L60" s="46">
        <f t="shared" si="1"/>
        <v>8.4935497450072481E-3</v>
      </c>
      <c r="O60" s="46"/>
    </row>
    <row r="61" spans="1:15">
      <c r="A61" s="14">
        <v>43312</v>
      </c>
      <c r="B61" s="15" t="s">
        <v>17</v>
      </c>
      <c r="C61" s="15" t="s">
        <v>18</v>
      </c>
      <c r="D61" s="15" t="s">
        <v>82</v>
      </c>
      <c r="E61" s="53">
        <v>-56.47</v>
      </c>
      <c r="F61" s="33">
        <f t="shared" si="0"/>
        <v>-675.53000000000009</v>
      </c>
      <c r="G61" s="8" t="s">
        <v>149</v>
      </c>
      <c r="H61" s="3" t="s">
        <v>194</v>
      </c>
      <c r="I61" s="1">
        <v>-209.71999999999997</v>
      </c>
      <c r="K61" s="1">
        <v>-209.71999999999997</v>
      </c>
      <c r="L61" s="46">
        <f t="shared" si="1"/>
        <v>7.8125756689601741E-2</v>
      </c>
      <c r="O61" s="46"/>
    </row>
    <row r="62" spans="1:15">
      <c r="A62" s="14">
        <v>43312</v>
      </c>
      <c r="B62" s="15" t="s">
        <v>17</v>
      </c>
      <c r="C62" s="15" t="s">
        <v>18</v>
      </c>
      <c r="D62" s="15" t="s">
        <v>115</v>
      </c>
      <c r="E62" s="53">
        <v>-7.99</v>
      </c>
      <c r="F62" s="33">
        <f t="shared" si="0"/>
        <v>-683.5200000000001</v>
      </c>
      <c r="G62" s="8" t="s">
        <v>141</v>
      </c>
      <c r="H62" s="3" t="s">
        <v>160</v>
      </c>
      <c r="I62" s="1">
        <v>-13.7</v>
      </c>
      <c r="K62" s="1">
        <v>-13.7</v>
      </c>
      <c r="L62" s="46">
        <f t="shared" si="1"/>
        <v>5.1035803292368105E-3</v>
      </c>
      <c r="O62" s="46"/>
    </row>
    <row r="63" spans="1:15">
      <c r="A63" s="14">
        <v>43312</v>
      </c>
      <c r="B63" s="15" t="s">
        <v>17</v>
      </c>
      <c r="C63" s="15" t="s">
        <v>18</v>
      </c>
      <c r="D63" s="15" t="s">
        <v>101</v>
      </c>
      <c r="E63" s="53">
        <v>-16.7</v>
      </c>
      <c r="F63" s="33">
        <f t="shared" si="0"/>
        <v>-700.22000000000014</v>
      </c>
      <c r="G63" s="8" t="s">
        <v>135</v>
      </c>
      <c r="H63" s="3" t="s">
        <v>167</v>
      </c>
      <c r="I63" s="1">
        <v>-700.22</v>
      </c>
      <c r="K63" s="1">
        <f>SUM(K24:K62)</f>
        <v>-2684.3899999999994</v>
      </c>
      <c r="L63" s="56">
        <f>SUM(L24:L62)</f>
        <v>1</v>
      </c>
      <c r="N63" s="1">
        <f>SUM(N24:N62)</f>
        <v>1984.17</v>
      </c>
      <c r="O63" s="56">
        <f>SUM(O24:O62)</f>
        <v>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IO63"/>
  <sheetViews>
    <sheetView topLeftCell="H2" workbookViewId="0">
      <selection activeCell="N31" sqref="N31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7.33203125" bestFit="1" customWidth="1"/>
    <col min="4" max="4" width="56.77734375" customWidth="1"/>
    <col min="5" max="5" width="22.441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1" max="11" width="9.33203125" bestFit="1" customWidth="1"/>
    <col min="12" max="12" width="8.21875" bestFit="1" customWidth="1"/>
    <col min="13" max="13" width="3.33203125" customWidth="1"/>
    <col min="14" max="14" width="8.6640625" bestFit="1" customWidth="1"/>
    <col min="15" max="15" width="8.21875" bestFit="1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164</v>
      </c>
      <c r="G5" s="4" t="s">
        <v>163</v>
      </c>
    </row>
    <row r="6" spans="1:249" s="18" customFormat="1">
      <c r="A6" s="14">
        <v>43314</v>
      </c>
      <c r="B6" s="15" t="s">
        <v>11</v>
      </c>
      <c r="C6" s="15" t="s">
        <v>12</v>
      </c>
      <c r="D6" s="15" t="s">
        <v>53</v>
      </c>
      <c r="E6" s="53">
        <v>-11.47</v>
      </c>
      <c r="F6" s="33">
        <f>E6</f>
        <v>-11.47</v>
      </c>
      <c r="G6" s="8" t="s">
        <v>230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14">
        <v>43314</v>
      </c>
      <c r="B7" s="15" t="s">
        <v>55</v>
      </c>
      <c r="C7" s="15" t="s">
        <v>55</v>
      </c>
      <c r="D7" s="15" t="s">
        <v>233</v>
      </c>
      <c r="E7" s="53">
        <v>-1.25</v>
      </c>
      <c r="F7" s="33">
        <f t="shared" ref="F7:F30" si="0">F6+E7</f>
        <v>-12.72</v>
      </c>
      <c r="G7" s="8" t="s">
        <v>231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14">
        <v>43318</v>
      </c>
      <c r="B8" s="15" t="s">
        <v>45</v>
      </c>
      <c r="C8" s="15" t="s">
        <v>46</v>
      </c>
      <c r="D8" s="15" t="s">
        <v>249</v>
      </c>
      <c r="E8" s="53">
        <v>-3.78</v>
      </c>
      <c r="F8" s="33">
        <f t="shared" si="0"/>
        <v>-16.5</v>
      </c>
      <c r="G8" s="8" t="s">
        <v>131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14">
        <v>43320</v>
      </c>
      <c r="B9" s="15" t="s">
        <v>73</v>
      </c>
      <c r="C9" s="15" t="s">
        <v>74</v>
      </c>
      <c r="D9" s="7" t="s">
        <v>355</v>
      </c>
      <c r="E9" s="53">
        <v>795.45</v>
      </c>
      <c r="F9" s="33">
        <f t="shared" si="0"/>
        <v>778.95</v>
      </c>
      <c r="G9" s="8" t="s">
        <v>197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14">
        <v>43322</v>
      </c>
      <c r="B10" s="15" t="s">
        <v>45</v>
      </c>
      <c r="C10" s="15" t="s">
        <v>46</v>
      </c>
      <c r="D10" s="15" t="s">
        <v>247</v>
      </c>
      <c r="E10" s="53">
        <v>-93.41</v>
      </c>
      <c r="F10" s="33">
        <f t="shared" si="0"/>
        <v>685.54000000000008</v>
      </c>
      <c r="G10" s="8" t="s">
        <v>78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14">
        <v>43322</v>
      </c>
      <c r="B11" s="15" t="s">
        <v>45</v>
      </c>
      <c r="C11" s="15" t="s">
        <v>46</v>
      </c>
      <c r="D11" s="15" t="s">
        <v>248</v>
      </c>
      <c r="E11" s="53">
        <v>-63.39</v>
      </c>
      <c r="F11" s="33">
        <f t="shared" si="0"/>
        <v>622.15000000000009</v>
      </c>
      <c r="G11" s="8" t="s">
        <v>130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14">
        <v>43322</v>
      </c>
      <c r="B12" s="15" t="s">
        <v>49</v>
      </c>
      <c r="C12" s="15" t="s">
        <v>50</v>
      </c>
      <c r="D12" s="4" t="s">
        <v>246</v>
      </c>
      <c r="E12" s="53">
        <v>-352.37</v>
      </c>
      <c r="F12" s="33">
        <f t="shared" si="0"/>
        <v>269.78000000000009</v>
      </c>
      <c r="G12" s="8" t="s">
        <v>132</v>
      </c>
      <c r="H12" s="2" t="s">
        <v>7</v>
      </c>
      <c r="I12" t="s">
        <v>356</v>
      </c>
      <c r="IN12" s="18"/>
      <c r="IO12" s="18"/>
    </row>
    <row r="13" spans="1:249" s="37" customFormat="1">
      <c r="A13" s="14">
        <v>43328</v>
      </c>
      <c r="B13" s="15" t="s">
        <v>14</v>
      </c>
      <c r="C13" s="15" t="s">
        <v>15</v>
      </c>
      <c r="D13" s="15" t="s">
        <v>253</v>
      </c>
      <c r="E13" s="53">
        <v>388.02</v>
      </c>
      <c r="F13" s="33">
        <f t="shared" si="0"/>
        <v>657.80000000000007</v>
      </c>
      <c r="G13" s="8" t="s">
        <v>252</v>
      </c>
      <c r="K13" s="49"/>
      <c r="L13" s="49"/>
      <c r="M13" s="49"/>
      <c r="N13" s="4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14">
        <v>43332</v>
      </c>
      <c r="B14" s="15" t="s">
        <v>14</v>
      </c>
      <c r="C14" s="15" t="s">
        <v>15</v>
      </c>
      <c r="D14" s="15" t="s">
        <v>117</v>
      </c>
      <c r="E14" s="53">
        <v>350</v>
      </c>
      <c r="F14" s="33">
        <f t="shared" si="0"/>
        <v>1007.8000000000001</v>
      </c>
      <c r="G14" s="8" t="s">
        <v>271</v>
      </c>
      <c r="H14" s="2" t="s">
        <v>165</v>
      </c>
      <c r="I14" t="s">
        <v>168</v>
      </c>
      <c r="K14" s="49" t="s">
        <v>357</v>
      </c>
      <c r="L14" s="49"/>
      <c r="M14" s="49"/>
      <c r="N14" s="49" t="s">
        <v>358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14">
        <v>43341</v>
      </c>
      <c r="B15" s="15" t="s">
        <v>14</v>
      </c>
      <c r="C15" s="15" t="s">
        <v>15</v>
      </c>
      <c r="D15" s="15" t="s">
        <v>254</v>
      </c>
      <c r="E15" s="53">
        <v>172</v>
      </c>
      <c r="F15" s="33">
        <f t="shared" si="0"/>
        <v>1179.8000000000002</v>
      </c>
      <c r="G15" s="8" t="s">
        <v>271</v>
      </c>
      <c r="H15" s="3" t="s">
        <v>149</v>
      </c>
      <c r="I15" s="1">
        <v>-59.209999999999994</v>
      </c>
      <c r="K15" s="1">
        <v>-59.209999999999994</v>
      </c>
      <c r="L15" s="46">
        <f>K15/K$30</f>
        <v>4.4626168224299052E-2</v>
      </c>
      <c r="IN15" s="18"/>
      <c r="IO15" s="18"/>
    </row>
    <row r="16" spans="1:249" s="37" customFormat="1">
      <c r="A16" s="5">
        <v>43341</v>
      </c>
      <c r="B16" s="15" t="s">
        <v>14</v>
      </c>
      <c r="C16" s="15" t="s">
        <v>15</v>
      </c>
      <c r="D16" s="7" t="s">
        <v>16</v>
      </c>
      <c r="E16" s="50">
        <v>160</v>
      </c>
      <c r="F16" s="33">
        <f t="shared" si="0"/>
        <v>1339.8000000000002</v>
      </c>
      <c r="G16" s="8" t="s">
        <v>133</v>
      </c>
      <c r="H16" s="3" t="s">
        <v>252</v>
      </c>
      <c r="I16" s="1">
        <v>388.02</v>
      </c>
      <c r="K16" s="4"/>
      <c r="L16" s="4"/>
      <c r="M16" s="4"/>
      <c r="N16" s="1">
        <v>388.02</v>
      </c>
      <c r="O16" s="46">
        <f>N16/N$30</f>
        <v>0.20800120076977918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14">
        <v>43343</v>
      </c>
      <c r="B17" s="15" t="s">
        <v>17</v>
      </c>
      <c r="C17" s="15" t="s">
        <v>18</v>
      </c>
      <c r="D17" s="15" t="s">
        <v>259</v>
      </c>
      <c r="E17" s="53">
        <v>-30.96</v>
      </c>
      <c r="F17" s="33">
        <f t="shared" si="0"/>
        <v>1308.8400000000001</v>
      </c>
      <c r="G17" s="7" t="s">
        <v>194</v>
      </c>
      <c r="H17" s="3" t="s">
        <v>151</v>
      </c>
      <c r="I17" s="1">
        <v>-41.5</v>
      </c>
      <c r="K17" s="1">
        <v>-41.5</v>
      </c>
      <c r="L17" s="46">
        <f t="shared" ref="L17:L21" si="1">K17/K$30</f>
        <v>3.127826349110642E-2</v>
      </c>
      <c r="M17" s="37"/>
      <c r="N17" s="37"/>
      <c r="O17" s="37"/>
    </row>
    <row r="18" spans="1:249" s="18" customFormat="1">
      <c r="A18" s="14">
        <v>43343</v>
      </c>
      <c r="B18" s="15" t="s">
        <v>17</v>
      </c>
      <c r="C18" s="15" t="s">
        <v>18</v>
      </c>
      <c r="D18" s="15" t="s">
        <v>262</v>
      </c>
      <c r="E18" s="53">
        <v>-41.5</v>
      </c>
      <c r="F18" s="33">
        <f t="shared" si="0"/>
        <v>1267.3400000000001</v>
      </c>
      <c r="G18" s="8" t="s">
        <v>151</v>
      </c>
      <c r="H18" s="3" t="s">
        <v>131</v>
      </c>
      <c r="I18" s="1">
        <v>-3.78</v>
      </c>
      <c r="K18" s="1">
        <v>-3.78</v>
      </c>
      <c r="L18" s="46">
        <f t="shared" si="1"/>
        <v>2.8489599035272832E-3</v>
      </c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43343</v>
      </c>
      <c r="B19" s="15" t="s">
        <v>17</v>
      </c>
      <c r="C19" s="15" t="s">
        <v>18</v>
      </c>
      <c r="D19" s="15" t="s">
        <v>258</v>
      </c>
      <c r="E19" s="53">
        <v>-32.479999999999997</v>
      </c>
      <c r="F19" s="33">
        <f t="shared" si="0"/>
        <v>1234.8600000000001</v>
      </c>
      <c r="G19" s="8" t="s">
        <v>149</v>
      </c>
      <c r="H19" s="3" t="s">
        <v>132</v>
      </c>
      <c r="I19" s="1">
        <v>-352.37</v>
      </c>
      <c r="K19" s="1">
        <v>-352.37</v>
      </c>
      <c r="L19" s="46">
        <f t="shared" si="1"/>
        <v>0.2655788362978595</v>
      </c>
      <c r="M19" s="18"/>
      <c r="N19" s="18"/>
      <c r="O19" s="18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43343</v>
      </c>
      <c r="B20" s="15" t="s">
        <v>17</v>
      </c>
      <c r="C20" s="15" t="s">
        <v>18</v>
      </c>
      <c r="D20" s="7" t="s">
        <v>258</v>
      </c>
      <c r="E20" s="50">
        <v>-26.73</v>
      </c>
      <c r="F20" s="33">
        <f t="shared" si="0"/>
        <v>1208.1300000000001</v>
      </c>
      <c r="G20" s="7" t="s">
        <v>149</v>
      </c>
      <c r="H20" s="3" t="s">
        <v>230</v>
      </c>
      <c r="I20" s="1">
        <v>-11.47</v>
      </c>
      <c r="K20" s="1">
        <v>-11.47</v>
      </c>
      <c r="L20" s="46">
        <f t="shared" si="1"/>
        <v>8.6448598130841117E-3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43343</v>
      </c>
      <c r="B21" s="15" t="s">
        <v>17</v>
      </c>
      <c r="C21" s="15" t="s">
        <v>18</v>
      </c>
      <c r="D21" s="15" t="s">
        <v>267</v>
      </c>
      <c r="E21" s="53">
        <v>-194.87</v>
      </c>
      <c r="F21" s="33">
        <f t="shared" si="0"/>
        <v>1013.2600000000001</v>
      </c>
      <c r="G21" s="7" t="s">
        <v>194</v>
      </c>
      <c r="H21" s="3" t="s">
        <v>231</v>
      </c>
      <c r="I21" s="1">
        <v>-1.25</v>
      </c>
      <c r="K21" s="1">
        <v>-1.25</v>
      </c>
      <c r="L21" s="46">
        <f t="shared" si="1"/>
        <v>9.4211637021404866E-4</v>
      </c>
      <c r="M21" s="4"/>
      <c r="N21" s="4"/>
      <c r="O21" s="4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43343</v>
      </c>
      <c r="B22" s="15" t="s">
        <v>17</v>
      </c>
      <c r="C22" s="15" t="s">
        <v>18</v>
      </c>
      <c r="D22" s="15" t="s">
        <v>266</v>
      </c>
      <c r="E22" s="53">
        <v>-120.25</v>
      </c>
      <c r="F22" s="33">
        <f t="shared" si="0"/>
        <v>893.0100000000001</v>
      </c>
      <c r="G22" s="8" t="s">
        <v>194</v>
      </c>
      <c r="H22" s="3" t="s">
        <v>271</v>
      </c>
      <c r="I22" s="1">
        <v>522</v>
      </c>
      <c r="N22" s="1">
        <v>522</v>
      </c>
      <c r="O22" s="46">
        <f>N22/N$30</f>
        <v>0.27982224318804377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43343</v>
      </c>
      <c r="B23" s="15" t="s">
        <v>17</v>
      </c>
      <c r="C23" s="15" t="s">
        <v>18</v>
      </c>
      <c r="D23" s="15" t="s">
        <v>257</v>
      </c>
      <c r="E23" s="53">
        <v>-20.5</v>
      </c>
      <c r="F23" s="33">
        <f t="shared" si="0"/>
        <v>872.5100000000001</v>
      </c>
      <c r="G23" s="7" t="s">
        <v>138</v>
      </c>
      <c r="H23" s="3" t="s">
        <v>130</v>
      </c>
      <c r="I23" s="1">
        <v>-63.39</v>
      </c>
      <c r="K23" s="1">
        <v>-63.39</v>
      </c>
      <c r="L23" s="46">
        <f t="shared" ref="L23:L26" si="2">K23/K$30</f>
        <v>4.7776605366294841E-2</v>
      </c>
      <c r="M23" s="37"/>
      <c r="N23" s="37"/>
      <c r="O23" s="3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43343</v>
      </c>
      <c r="B24" s="15" t="s">
        <v>17</v>
      </c>
      <c r="C24" s="15" t="s">
        <v>18</v>
      </c>
      <c r="D24" s="7" t="s">
        <v>260</v>
      </c>
      <c r="E24" s="50">
        <v>-33.17</v>
      </c>
      <c r="F24" s="33">
        <f t="shared" si="0"/>
        <v>839.34000000000015</v>
      </c>
      <c r="G24" s="7" t="s">
        <v>194</v>
      </c>
      <c r="H24" s="3" t="s">
        <v>141</v>
      </c>
      <c r="I24" s="1">
        <v>-7.99</v>
      </c>
      <c r="K24" s="1">
        <v>-7.99</v>
      </c>
      <c r="L24" s="46">
        <f t="shared" si="2"/>
        <v>6.0220078384081999E-3</v>
      </c>
      <c r="O24" s="4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43343</v>
      </c>
      <c r="B25" s="15" t="s">
        <v>17</v>
      </c>
      <c r="C25" s="15" t="s">
        <v>18</v>
      </c>
      <c r="D25" s="15" t="s">
        <v>265</v>
      </c>
      <c r="E25" s="53">
        <v>-117.98</v>
      </c>
      <c r="F25" s="33">
        <f t="shared" si="0"/>
        <v>721.36000000000013</v>
      </c>
      <c r="G25" s="8" t="s">
        <v>194</v>
      </c>
      <c r="H25" s="3" t="s">
        <v>78</v>
      </c>
      <c r="I25" s="1">
        <v>-93.41</v>
      </c>
      <c r="K25" s="1">
        <v>-93.41</v>
      </c>
      <c r="L25" s="46">
        <f t="shared" si="2"/>
        <v>7.040247211335543E-2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4">
        <v>43343</v>
      </c>
      <c r="B26" s="15" t="s">
        <v>17</v>
      </c>
      <c r="C26" s="15" t="s">
        <v>18</v>
      </c>
      <c r="D26" s="15" t="s">
        <v>264</v>
      </c>
      <c r="E26" s="53">
        <v>-66.89</v>
      </c>
      <c r="F26" s="33">
        <f t="shared" si="0"/>
        <v>654.47000000000014</v>
      </c>
      <c r="G26" s="8" t="s">
        <v>194</v>
      </c>
      <c r="H26" s="3" t="s">
        <v>138</v>
      </c>
      <c r="I26" s="1">
        <v>-20.5</v>
      </c>
      <c r="K26" s="1">
        <v>-20.5</v>
      </c>
      <c r="L26" s="46">
        <f t="shared" si="2"/>
        <v>1.5450708471510399E-2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4">
        <v>43343</v>
      </c>
      <c r="B27" s="15" t="s">
        <v>17</v>
      </c>
      <c r="C27" s="15" t="s">
        <v>18</v>
      </c>
      <c r="D27" s="7" t="s">
        <v>263</v>
      </c>
      <c r="E27" s="50">
        <v>-54.44</v>
      </c>
      <c r="F27" s="33">
        <f t="shared" si="0"/>
        <v>600.0300000000002</v>
      </c>
      <c r="G27" s="8" t="s">
        <v>194</v>
      </c>
      <c r="H27" s="3" t="s">
        <v>133</v>
      </c>
      <c r="I27" s="1">
        <v>160</v>
      </c>
      <c r="L27" s="46"/>
      <c r="M27" s="46"/>
      <c r="N27" s="1">
        <v>160</v>
      </c>
      <c r="O27" s="46">
        <f>N27/N$30</f>
        <v>8.5769269942695403E-2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4">
        <v>43343</v>
      </c>
      <c r="B28" s="15" t="s">
        <v>17</v>
      </c>
      <c r="C28" s="15" t="s">
        <v>18</v>
      </c>
      <c r="D28" s="15" t="s">
        <v>261</v>
      </c>
      <c r="E28" s="53">
        <v>-34.96</v>
      </c>
      <c r="F28" s="33">
        <f t="shared" si="0"/>
        <v>565.07000000000016</v>
      </c>
      <c r="G28" s="7" t="s">
        <v>194</v>
      </c>
      <c r="H28" s="3" t="s">
        <v>197</v>
      </c>
      <c r="I28" s="1">
        <v>795.45</v>
      </c>
      <c r="L28" s="46"/>
      <c r="M28" s="46"/>
      <c r="N28" s="1">
        <v>795.45</v>
      </c>
      <c r="O28" s="46">
        <f>N28/N$30</f>
        <v>0.42640728609948164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4">
        <v>43343</v>
      </c>
      <c r="B29" s="15" t="s">
        <v>17</v>
      </c>
      <c r="C29" s="15" t="s">
        <v>18</v>
      </c>
      <c r="D29" s="15" t="s">
        <v>256</v>
      </c>
      <c r="E29" s="53">
        <v>-18.41</v>
      </c>
      <c r="F29" s="33">
        <f t="shared" si="0"/>
        <v>546.6600000000002</v>
      </c>
      <c r="G29" s="8" t="s">
        <v>194</v>
      </c>
      <c r="H29" s="3" t="s">
        <v>194</v>
      </c>
      <c r="I29" s="1">
        <v>-671.93000000000018</v>
      </c>
      <c r="K29" s="1">
        <v>-671.93000000000018</v>
      </c>
      <c r="L29" s="46">
        <f>K29/K$30</f>
        <v>0.5064290021103407</v>
      </c>
      <c r="M29" s="8"/>
      <c r="N29" s="8"/>
      <c r="O29" s="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4">
        <v>43343</v>
      </c>
      <c r="B30" s="15" t="s">
        <v>17</v>
      </c>
      <c r="C30" s="15" t="s">
        <v>18</v>
      </c>
      <c r="D30" s="15" t="s">
        <v>255</v>
      </c>
      <c r="E30" s="53">
        <v>-7.99</v>
      </c>
      <c r="F30" s="33">
        <f t="shared" si="0"/>
        <v>538.67000000000019</v>
      </c>
      <c r="G30" s="7" t="s">
        <v>141</v>
      </c>
      <c r="H30" s="3" t="s">
        <v>167</v>
      </c>
      <c r="I30" s="1">
        <v>538.66999999999996</v>
      </c>
      <c r="K30" s="1">
        <f>SUM(K15:K29)</f>
        <v>-1326.8000000000002</v>
      </c>
      <c r="L30" s="46">
        <f>SUM(L15:L29)</f>
        <v>1</v>
      </c>
      <c r="M30" s="8"/>
      <c r="N30" s="1">
        <f>SUM(N15:N29)</f>
        <v>1865.47</v>
      </c>
      <c r="O30" s="46">
        <f>SUM(O15:O29)</f>
        <v>1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4"/>
      <c r="B31" s="15"/>
      <c r="C31" s="15"/>
      <c r="D31" s="15"/>
      <c r="E31" s="53"/>
      <c r="F31" s="33"/>
      <c r="G31" s="8"/>
      <c r="K31" s="1"/>
      <c r="L31" s="46"/>
      <c r="M31" s="46"/>
      <c r="N31" s="1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4"/>
      <c r="B32" s="15"/>
      <c r="C32" s="15"/>
      <c r="D32" s="15"/>
      <c r="E32" s="53"/>
      <c r="F32" s="33"/>
      <c r="G32" s="8"/>
      <c r="J32" s="36"/>
      <c r="K32" s="1"/>
      <c r="L32" s="46"/>
      <c r="M32" s="46"/>
      <c r="N32" s="1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4"/>
      <c r="B33" s="15"/>
      <c r="C33" s="15"/>
      <c r="D33" s="15"/>
      <c r="E33" s="53"/>
      <c r="F33" s="33"/>
      <c r="G33" s="8"/>
      <c r="J33" s="36"/>
      <c r="K33" s="1"/>
      <c r="L33" s="46"/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4"/>
      <c r="B34" s="15"/>
      <c r="C34" s="15"/>
      <c r="D34" s="15"/>
      <c r="E34" s="53"/>
      <c r="F34" s="33"/>
      <c r="G34" s="8"/>
      <c r="J34" s="36"/>
      <c r="K34" s="1"/>
      <c r="L34" s="46"/>
      <c r="M34" s="46"/>
      <c r="N34" s="1"/>
      <c r="O34" s="4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4"/>
      <c r="B35" s="15"/>
      <c r="C35" s="15"/>
      <c r="D35" s="15"/>
      <c r="E35" s="53"/>
      <c r="F35" s="33"/>
      <c r="G35" s="8"/>
      <c r="J35" s="36"/>
      <c r="K35" s="1"/>
      <c r="L35" s="46"/>
      <c r="M35" s="46"/>
      <c r="N35" s="6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4"/>
      <c r="B36" s="15"/>
      <c r="C36" s="15"/>
      <c r="D36" s="15"/>
      <c r="E36" s="53"/>
      <c r="F36" s="33"/>
      <c r="G36" s="8"/>
      <c r="J36" s="36"/>
      <c r="K36" s="1"/>
      <c r="L36" s="46"/>
      <c r="M36" s="46"/>
      <c r="N36" s="1"/>
      <c r="O36" s="4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/>
      <c r="B37" s="15"/>
      <c r="C37" s="15"/>
      <c r="D37" s="15"/>
      <c r="E37" s="53"/>
      <c r="F37" s="33"/>
      <c r="G37" s="8"/>
      <c r="J37" s="8"/>
      <c r="K37" s="1"/>
      <c r="L37" s="46"/>
      <c r="M37" s="46"/>
      <c r="N37" s="1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4"/>
      <c r="B38" s="15"/>
      <c r="C38" s="15"/>
      <c r="D38" s="15"/>
      <c r="E38" s="53"/>
      <c r="F38" s="33"/>
      <c r="G38" s="8"/>
      <c r="J38" s="36"/>
      <c r="K38" s="1"/>
      <c r="L38" s="46"/>
      <c r="M38" s="46"/>
      <c r="N38" s="6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4"/>
      <c r="B39" s="15"/>
      <c r="C39" s="15"/>
      <c r="D39" s="15"/>
      <c r="E39" s="53"/>
      <c r="F39" s="33"/>
      <c r="G39" s="8"/>
      <c r="J39" s="36"/>
      <c r="L39" s="46"/>
      <c r="M39" s="46"/>
      <c r="N39" s="1"/>
      <c r="O39" s="4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4"/>
      <c r="B40" s="15"/>
      <c r="C40" s="15"/>
      <c r="D40" s="15"/>
      <c r="E40" s="53"/>
      <c r="F40" s="33"/>
      <c r="G40" s="8"/>
      <c r="H40"/>
      <c r="I40"/>
      <c r="J40" s="36"/>
      <c r="L40" s="46"/>
      <c r="M40" s="46"/>
      <c r="N40" s="1"/>
      <c r="O40" s="4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4"/>
      <c r="B41" s="15"/>
      <c r="C41" s="15"/>
      <c r="D41" s="15"/>
      <c r="E41" s="53"/>
      <c r="F41" s="33"/>
      <c r="G41" s="8"/>
      <c r="H41"/>
      <c r="I41"/>
      <c r="J41" s="36"/>
      <c r="L41" s="46"/>
      <c r="M41" s="46"/>
      <c r="N41" s="1"/>
      <c r="O41" s="4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4"/>
      <c r="B42" s="15"/>
      <c r="C42" s="15"/>
      <c r="D42" s="15"/>
      <c r="E42" s="53"/>
      <c r="F42" s="33"/>
      <c r="G42" s="8"/>
      <c r="H42"/>
      <c r="I42"/>
      <c r="J42" s="36"/>
      <c r="K42" s="1"/>
      <c r="L42" s="46"/>
      <c r="M42" s="46"/>
      <c r="N42" s="1"/>
      <c r="O42" s="4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4"/>
      <c r="B43" s="15"/>
      <c r="C43" s="15"/>
      <c r="D43" s="15"/>
      <c r="E43" s="53"/>
      <c r="F43" s="33"/>
      <c r="G43" s="8"/>
      <c r="H43"/>
      <c r="I43"/>
      <c r="J43" s="36"/>
      <c r="K43" s="1"/>
      <c r="L43" s="46"/>
      <c r="M43" s="47"/>
      <c r="N43" s="47"/>
      <c r="O43" s="4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>
      <c r="A44" s="14"/>
      <c r="B44" s="15"/>
      <c r="C44" s="15"/>
      <c r="D44" s="15"/>
      <c r="E44" s="53"/>
      <c r="F44" s="33"/>
      <c r="G44" s="8"/>
      <c r="H44"/>
      <c r="I44"/>
      <c r="J44" s="4"/>
      <c r="K44" s="1"/>
      <c r="L44" s="46"/>
      <c r="M44" s="46"/>
      <c r="N44" s="6"/>
      <c r="O44" s="4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>
      <c r="A45" s="14"/>
      <c r="B45" s="15"/>
      <c r="C45" s="15"/>
      <c r="D45" s="15"/>
      <c r="E45" s="53"/>
      <c r="F45" s="33"/>
      <c r="G45" s="8"/>
      <c r="H45"/>
      <c r="I45"/>
      <c r="J45" s="4"/>
      <c r="K45" s="1"/>
      <c r="L45" s="46"/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>
      <c r="A46" s="14"/>
      <c r="B46" s="15"/>
      <c r="C46" s="15"/>
      <c r="D46" s="15"/>
      <c r="E46" s="53"/>
      <c r="F46" s="33"/>
      <c r="G46" s="8"/>
      <c r="H46"/>
      <c r="I46"/>
      <c r="J46" s="4"/>
      <c r="K46" s="1"/>
      <c r="L46" s="46"/>
      <c r="M46" s="46"/>
      <c r="N46" s="47"/>
      <c r="O46" s="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14"/>
      <c r="B47" s="15"/>
      <c r="C47" s="15"/>
      <c r="D47" s="15"/>
      <c r="E47" s="53"/>
      <c r="F47" s="33"/>
      <c r="G47" s="8"/>
      <c r="H47"/>
      <c r="I47"/>
      <c r="J47" s="4"/>
      <c r="K47" s="1"/>
      <c r="L47" s="46"/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14"/>
      <c r="B48" s="15"/>
      <c r="C48" s="15"/>
      <c r="D48" s="15"/>
      <c r="E48" s="53"/>
      <c r="F48" s="33"/>
      <c r="G48" s="8"/>
      <c r="H48"/>
      <c r="I48"/>
      <c r="J48" s="36"/>
      <c r="K48" s="1"/>
      <c r="L48" s="46"/>
      <c r="M48" s="46"/>
      <c r="N48" s="47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  <row r="49" spans="1:15">
      <c r="A49" s="14"/>
      <c r="B49" s="15"/>
      <c r="C49" s="15"/>
      <c r="D49" s="15"/>
      <c r="E49" s="53"/>
      <c r="F49" s="33"/>
      <c r="G49" s="8"/>
      <c r="K49" s="1"/>
      <c r="L49" s="46"/>
      <c r="O49" s="46"/>
    </row>
    <row r="50" spans="1:15">
      <c r="A50" s="14"/>
      <c r="B50" s="15"/>
      <c r="C50" s="15"/>
      <c r="D50" s="15"/>
      <c r="E50" s="53"/>
      <c r="F50" s="33"/>
      <c r="G50" s="8"/>
      <c r="K50" s="1"/>
      <c r="L50" s="46"/>
      <c r="O50" s="46"/>
    </row>
    <row r="51" spans="1:15">
      <c r="A51" s="14"/>
      <c r="B51" s="15"/>
      <c r="C51" s="15"/>
      <c r="D51" s="15"/>
      <c r="E51" s="53"/>
      <c r="F51" s="33"/>
      <c r="G51" s="8"/>
      <c r="K51" s="1"/>
      <c r="L51" s="46"/>
      <c r="O51" s="46"/>
    </row>
    <row r="52" spans="1:15">
      <c r="A52" s="14"/>
      <c r="B52" s="15"/>
      <c r="C52" s="15"/>
      <c r="D52" s="15"/>
      <c r="E52" s="53"/>
      <c r="F52" s="33"/>
      <c r="G52" s="8"/>
      <c r="L52" s="46"/>
      <c r="N52" s="1"/>
      <c r="O52" s="46"/>
    </row>
    <row r="53" spans="1:15">
      <c r="A53" s="14"/>
      <c r="B53" s="15"/>
      <c r="C53" s="15"/>
      <c r="D53" s="15"/>
      <c r="E53" s="53"/>
      <c r="F53" s="33"/>
      <c r="G53" s="8"/>
      <c r="K53" s="1"/>
      <c r="L53" s="46"/>
      <c r="O53" s="46"/>
    </row>
    <row r="54" spans="1:15">
      <c r="A54" s="14"/>
      <c r="B54" s="15"/>
      <c r="C54" s="15"/>
      <c r="D54" s="15"/>
      <c r="E54" s="53"/>
      <c r="F54" s="33"/>
      <c r="G54" s="8"/>
      <c r="K54" s="1"/>
      <c r="L54" s="46"/>
      <c r="N54" s="1"/>
      <c r="O54" s="46"/>
    </row>
    <row r="55" spans="1:15">
      <c r="A55" s="14"/>
      <c r="B55" s="15"/>
      <c r="C55" s="15"/>
      <c r="D55" s="15"/>
      <c r="E55" s="53"/>
      <c r="F55" s="33"/>
      <c r="G55" s="8"/>
      <c r="K55" s="1"/>
      <c r="L55" s="46"/>
      <c r="O55" s="46"/>
    </row>
    <row r="56" spans="1:15">
      <c r="A56" s="14"/>
      <c r="B56" s="15"/>
      <c r="C56" s="15"/>
      <c r="D56" s="15"/>
      <c r="E56" s="53"/>
      <c r="F56" s="33"/>
      <c r="G56" s="8"/>
      <c r="K56" s="1"/>
      <c r="L56" s="46"/>
      <c r="O56" s="46"/>
    </row>
    <row r="57" spans="1:15">
      <c r="A57" s="14"/>
      <c r="B57" s="15"/>
      <c r="C57" s="15"/>
      <c r="D57" s="15"/>
      <c r="E57" s="53"/>
      <c r="F57" s="33"/>
      <c r="G57" s="8"/>
      <c r="K57" s="1"/>
      <c r="L57" s="46"/>
      <c r="O57" s="46"/>
    </row>
    <row r="58" spans="1:15">
      <c r="A58" s="14"/>
      <c r="B58" s="15"/>
      <c r="C58" s="15"/>
      <c r="D58" s="15"/>
      <c r="E58" s="53"/>
      <c r="F58" s="33"/>
      <c r="G58" s="8"/>
      <c r="L58" s="46"/>
      <c r="N58" s="1"/>
      <c r="O58" s="46"/>
    </row>
    <row r="59" spans="1:15">
      <c r="A59" s="14"/>
      <c r="B59" s="15"/>
      <c r="C59" s="15"/>
      <c r="D59" s="15"/>
      <c r="E59" s="53"/>
      <c r="F59" s="33"/>
      <c r="G59" s="8"/>
      <c r="K59" s="1"/>
      <c r="L59" s="46"/>
      <c r="O59" s="46"/>
    </row>
    <row r="60" spans="1:15">
      <c r="A60" s="14"/>
      <c r="B60" s="15"/>
      <c r="C60" s="15"/>
      <c r="D60" s="15"/>
      <c r="E60" s="53"/>
      <c r="F60" s="33"/>
      <c r="G60" s="8"/>
      <c r="K60" s="1"/>
      <c r="L60" s="46"/>
      <c r="O60" s="46"/>
    </row>
    <row r="61" spans="1:15">
      <c r="A61" s="14"/>
      <c r="B61" s="15"/>
      <c r="C61" s="15"/>
      <c r="D61" s="15"/>
      <c r="E61" s="53"/>
      <c r="F61" s="33"/>
      <c r="G61" s="8"/>
      <c r="K61" s="1"/>
      <c r="L61" s="46"/>
      <c r="O61" s="46"/>
    </row>
    <row r="62" spans="1:15">
      <c r="A62" s="14"/>
      <c r="B62" s="15"/>
      <c r="C62" s="15"/>
      <c r="D62" s="15"/>
      <c r="E62" s="53"/>
      <c r="F62" s="33"/>
      <c r="G62" s="8"/>
      <c r="K62" s="1"/>
      <c r="L62" s="46"/>
      <c r="O62" s="46"/>
    </row>
    <row r="63" spans="1:15">
      <c r="A63" s="14"/>
      <c r="B63" s="15"/>
      <c r="C63" s="15"/>
      <c r="D63" s="15"/>
      <c r="E63" s="53"/>
      <c r="F63" s="33"/>
      <c r="G63" s="8"/>
      <c r="K63" s="1"/>
      <c r="L63" s="56"/>
      <c r="N63" s="1"/>
      <c r="O63" s="56"/>
    </row>
  </sheetData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IO48"/>
  <sheetViews>
    <sheetView topLeftCell="E29" workbookViewId="0">
      <selection activeCell="L57" sqref="L57"/>
    </sheetView>
  </sheetViews>
  <sheetFormatPr baseColWidth="10" defaultRowHeight="13.2"/>
  <cols>
    <col min="1" max="1" width="10.109375" bestFit="1" customWidth="1"/>
    <col min="2" max="2" width="9.33203125" bestFit="1" customWidth="1"/>
    <col min="3" max="3" width="17.33203125" bestFit="1" customWidth="1"/>
    <col min="4" max="4" width="58.6640625" bestFit="1" customWidth="1"/>
    <col min="5" max="5" width="8.66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3" max="13" width="3.33203125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164</v>
      </c>
      <c r="G5" s="4" t="s">
        <v>163</v>
      </c>
    </row>
    <row r="6" spans="1:249" s="18" customFormat="1">
      <c r="A6" s="39">
        <v>43371</v>
      </c>
      <c r="B6" s="38" t="s">
        <v>17</v>
      </c>
      <c r="C6" s="38" t="s">
        <v>18</v>
      </c>
      <c r="D6" s="38" t="s">
        <v>291</v>
      </c>
      <c r="E6" s="51">
        <v>-18.600000000000001</v>
      </c>
      <c r="F6" s="33">
        <f>E6</f>
        <v>-18.600000000000001</v>
      </c>
      <c r="G6" s="36" t="s">
        <v>302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39">
        <v>43371</v>
      </c>
      <c r="B7" s="38" t="s">
        <v>17</v>
      </c>
      <c r="C7" s="38" t="s">
        <v>18</v>
      </c>
      <c r="D7" s="38" t="s">
        <v>300</v>
      </c>
      <c r="E7" s="51">
        <v>-4.5</v>
      </c>
      <c r="F7" s="33">
        <f t="shared" ref="F7:F48" si="0">F6+E7</f>
        <v>-23.1</v>
      </c>
      <c r="G7" s="7" t="s">
        <v>142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39">
        <v>43371</v>
      </c>
      <c r="B8" s="38" t="s">
        <v>17</v>
      </c>
      <c r="C8" s="38" t="s">
        <v>18</v>
      </c>
      <c r="D8" s="38" t="s">
        <v>294</v>
      </c>
      <c r="E8" s="51">
        <v>-15.1</v>
      </c>
      <c r="F8" s="33">
        <f t="shared" si="0"/>
        <v>-38.200000000000003</v>
      </c>
      <c r="G8" s="8" t="s">
        <v>137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39">
        <v>43371</v>
      </c>
      <c r="B9" s="38" t="s">
        <v>17</v>
      </c>
      <c r="C9" s="38" t="s">
        <v>18</v>
      </c>
      <c r="D9" s="38" t="s">
        <v>298</v>
      </c>
      <c r="E9" s="51">
        <v>-11.45</v>
      </c>
      <c r="F9" s="33">
        <f t="shared" si="0"/>
        <v>-49.650000000000006</v>
      </c>
      <c r="G9" s="8" t="s">
        <v>137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39">
        <v>43371</v>
      </c>
      <c r="B10" s="38" t="s">
        <v>17</v>
      </c>
      <c r="C10" s="38" t="s">
        <v>18</v>
      </c>
      <c r="D10" s="38" t="s">
        <v>286</v>
      </c>
      <c r="E10" s="51">
        <v>-32.92</v>
      </c>
      <c r="F10" s="33">
        <f t="shared" si="0"/>
        <v>-82.570000000000007</v>
      </c>
      <c r="G10" s="8" t="s">
        <v>137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39">
        <v>43371</v>
      </c>
      <c r="B11" s="38" t="s">
        <v>17</v>
      </c>
      <c r="C11" s="38" t="s">
        <v>18</v>
      </c>
      <c r="D11" s="38" t="s">
        <v>296</v>
      </c>
      <c r="E11" s="51">
        <v>-13.01</v>
      </c>
      <c r="F11" s="33">
        <f t="shared" si="0"/>
        <v>-95.580000000000013</v>
      </c>
      <c r="G11" s="8" t="s">
        <v>137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5">
        <v>43348</v>
      </c>
      <c r="B12" s="15" t="s">
        <v>45</v>
      </c>
      <c r="C12" s="15" t="s">
        <v>46</v>
      </c>
      <c r="D12" s="7" t="s">
        <v>269</v>
      </c>
      <c r="E12" s="50">
        <v>-3.78</v>
      </c>
      <c r="F12" s="33">
        <f t="shared" si="0"/>
        <v>-99.360000000000014</v>
      </c>
      <c r="G12" s="8" t="s">
        <v>131</v>
      </c>
      <c r="IN12" s="18"/>
      <c r="IO12" s="18"/>
    </row>
    <row r="13" spans="1:249" s="37" customFormat="1">
      <c r="A13" s="39">
        <v>43354</v>
      </c>
      <c r="B13" s="38" t="s">
        <v>14</v>
      </c>
      <c r="C13" s="38" t="s">
        <v>15</v>
      </c>
      <c r="D13" s="38" t="s">
        <v>308</v>
      </c>
      <c r="E13" s="51">
        <v>41.53</v>
      </c>
      <c r="F13" s="33">
        <f t="shared" si="0"/>
        <v>-57.830000000000013</v>
      </c>
      <c r="G13" s="36" t="s">
        <v>146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39">
        <v>43368</v>
      </c>
      <c r="B14" s="38" t="s">
        <v>14</v>
      </c>
      <c r="C14" s="38" t="s">
        <v>15</v>
      </c>
      <c r="D14" s="38" t="s">
        <v>312</v>
      </c>
      <c r="E14" s="51">
        <v>17.5</v>
      </c>
      <c r="F14" s="33">
        <f t="shared" si="0"/>
        <v>-40.330000000000013</v>
      </c>
      <c r="G14" s="36" t="s">
        <v>146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5">
        <v>43367</v>
      </c>
      <c r="B15" s="15" t="s">
        <v>14</v>
      </c>
      <c r="C15" s="15" t="s">
        <v>313</v>
      </c>
      <c r="D15" s="7" t="s">
        <v>314</v>
      </c>
      <c r="E15" s="50">
        <v>-499.4</v>
      </c>
      <c r="F15" s="33">
        <f t="shared" si="0"/>
        <v>-539.73</v>
      </c>
      <c r="G15" s="7" t="s">
        <v>315</v>
      </c>
      <c r="IN15" s="18"/>
      <c r="IO15" s="18"/>
    </row>
    <row r="16" spans="1:249" s="37" customFormat="1">
      <c r="A16" s="39">
        <v>43371</v>
      </c>
      <c r="B16" s="38" t="s">
        <v>17</v>
      </c>
      <c r="C16" s="38" t="s">
        <v>18</v>
      </c>
      <c r="D16" s="38" t="s">
        <v>292</v>
      </c>
      <c r="E16" s="51">
        <v>-18</v>
      </c>
      <c r="F16" s="33">
        <f t="shared" si="0"/>
        <v>-557.73</v>
      </c>
      <c r="G16" s="36" t="s">
        <v>196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5">
        <v>43353</v>
      </c>
      <c r="B17" s="15" t="s">
        <v>49</v>
      </c>
      <c r="C17" s="15" t="s">
        <v>50</v>
      </c>
      <c r="D17" s="4" t="s">
        <v>246</v>
      </c>
      <c r="E17" s="55">
        <v>-352.37</v>
      </c>
      <c r="F17" s="33">
        <f t="shared" si="0"/>
        <v>-910.1</v>
      </c>
      <c r="G17" s="8" t="s">
        <v>132</v>
      </c>
    </row>
    <row r="18" spans="1:249" s="18" customFormat="1">
      <c r="A18" s="14">
        <v>43360</v>
      </c>
      <c r="B18" s="15" t="s">
        <v>45</v>
      </c>
      <c r="C18" s="15" t="s">
        <v>46</v>
      </c>
      <c r="D18" s="15" t="s">
        <v>316</v>
      </c>
      <c r="E18" s="53">
        <v>-221.62</v>
      </c>
      <c r="F18" s="33">
        <f t="shared" si="0"/>
        <v>-1131.72</v>
      </c>
      <c r="G18" s="8" t="s">
        <v>64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39">
        <v>43371</v>
      </c>
      <c r="B19" s="38" t="s">
        <v>17</v>
      </c>
      <c r="C19" s="38" t="s">
        <v>18</v>
      </c>
      <c r="D19" s="38" t="s">
        <v>288</v>
      </c>
      <c r="E19" s="51">
        <v>-27.72</v>
      </c>
      <c r="F19" s="33">
        <f t="shared" si="0"/>
        <v>-1159.44</v>
      </c>
      <c r="G19" s="8" t="s">
        <v>162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43347</v>
      </c>
      <c r="B20" s="15" t="s">
        <v>11</v>
      </c>
      <c r="C20" s="15" t="s">
        <v>12</v>
      </c>
      <c r="D20" s="15" t="s">
        <v>53</v>
      </c>
      <c r="E20" s="53">
        <v>-11.47</v>
      </c>
      <c r="F20" s="33">
        <f t="shared" si="0"/>
        <v>-1170.9100000000001</v>
      </c>
      <c r="G20" s="8" t="s">
        <v>230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43347</v>
      </c>
      <c r="B21" s="15" t="s">
        <v>55</v>
      </c>
      <c r="C21" s="15" t="s">
        <v>55</v>
      </c>
      <c r="D21" s="15" t="s">
        <v>56</v>
      </c>
      <c r="E21" s="53">
        <v>-1.25</v>
      </c>
      <c r="F21" s="33">
        <f t="shared" si="0"/>
        <v>-1172.1600000000001</v>
      </c>
      <c r="G21" s="8" t="s">
        <v>231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43353</v>
      </c>
      <c r="B22" s="15" t="s">
        <v>45</v>
      </c>
      <c r="C22" s="15" t="s">
        <v>46</v>
      </c>
      <c r="D22" s="15" t="s">
        <v>310</v>
      </c>
      <c r="E22" s="53">
        <v>-19</v>
      </c>
      <c r="F22" s="33">
        <f t="shared" si="0"/>
        <v>-1191.1600000000001</v>
      </c>
      <c r="G22" s="8" t="s">
        <v>143</v>
      </c>
      <c r="H22" s="2" t="s">
        <v>7</v>
      </c>
      <c r="I22" t="s">
        <v>356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43353</v>
      </c>
      <c r="B23" s="15" t="s">
        <v>45</v>
      </c>
      <c r="C23" s="15" t="s">
        <v>46</v>
      </c>
      <c r="D23" s="15" t="s">
        <v>311</v>
      </c>
      <c r="E23" s="53">
        <v>-63.39</v>
      </c>
      <c r="F23" s="33">
        <f t="shared" si="0"/>
        <v>-1254.5500000000002</v>
      </c>
      <c r="G23" s="8" t="s">
        <v>130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39">
        <v>43354</v>
      </c>
      <c r="B24" s="38" t="s">
        <v>14</v>
      </c>
      <c r="C24" s="38" t="s">
        <v>15</v>
      </c>
      <c r="D24" s="38" t="s">
        <v>301</v>
      </c>
      <c r="E24" s="51">
        <v>7.5</v>
      </c>
      <c r="F24" s="33">
        <f t="shared" si="0"/>
        <v>-1247.0500000000002</v>
      </c>
      <c r="G24" s="36" t="s">
        <v>130</v>
      </c>
      <c r="H24" s="2" t="s">
        <v>165</v>
      </c>
      <c r="I24" t="s">
        <v>168</v>
      </c>
      <c r="K24" s="49" t="s">
        <v>357</v>
      </c>
      <c r="L24" s="49"/>
      <c r="M24" s="49"/>
      <c r="N24" s="49" t="s">
        <v>358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39">
        <v>43357</v>
      </c>
      <c r="B25" s="38" t="s">
        <v>14</v>
      </c>
      <c r="C25" s="38" t="s">
        <v>15</v>
      </c>
      <c r="D25" s="38" t="s">
        <v>309</v>
      </c>
      <c r="E25" s="51">
        <v>17.809999999999999</v>
      </c>
      <c r="F25" s="33">
        <f t="shared" si="0"/>
        <v>-1229.2400000000002</v>
      </c>
      <c r="G25" s="36" t="s">
        <v>130</v>
      </c>
      <c r="H25" s="3" t="s">
        <v>302</v>
      </c>
      <c r="I25" s="1">
        <v>-18.600000000000001</v>
      </c>
      <c r="K25" s="47">
        <v>-18.600000000000001</v>
      </c>
      <c r="L25" s="46">
        <f>K25/K$48</f>
        <v>1.1694215135835224E-2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39">
        <v>43370</v>
      </c>
      <c r="B26" s="38" t="s">
        <v>14</v>
      </c>
      <c r="C26" s="38" t="s">
        <v>15</v>
      </c>
      <c r="D26" s="38" t="s">
        <v>301</v>
      </c>
      <c r="E26" s="51">
        <v>7.5</v>
      </c>
      <c r="F26" s="33">
        <f t="shared" si="0"/>
        <v>-1221.7400000000002</v>
      </c>
      <c r="G26" s="36" t="s">
        <v>130</v>
      </c>
      <c r="H26" s="3" t="s">
        <v>142</v>
      </c>
      <c r="I26" s="1">
        <v>-4.5</v>
      </c>
      <c r="K26" s="47">
        <v>-4.5</v>
      </c>
      <c r="L26" s="46">
        <f>K26/K$48</f>
        <v>2.8292455973794894E-3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5">
        <v>43353</v>
      </c>
      <c r="B27" s="15" t="s">
        <v>45</v>
      </c>
      <c r="C27" s="15" t="s">
        <v>46</v>
      </c>
      <c r="D27" s="15" t="s">
        <v>307</v>
      </c>
      <c r="E27" s="50">
        <v>-67.53</v>
      </c>
      <c r="F27" s="33">
        <f t="shared" si="0"/>
        <v>-1289.2700000000002</v>
      </c>
      <c r="G27" s="8" t="s">
        <v>78</v>
      </c>
      <c r="H27" s="3" t="s">
        <v>137</v>
      </c>
      <c r="I27" s="1">
        <v>-72.48</v>
      </c>
      <c r="K27" s="47">
        <v>-72.48</v>
      </c>
      <c r="L27" s="46">
        <f>K27/K$48</f>
        <v>4.5569715755125646E-2</v>
      </c>
      <c r="M27" s="46"/>
      <c r="N27" s="47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39">
        <v>43371</v>
      </c>
      <c r="B28" s="38" t="s">
        <v>17</v>
      </c>
      <c r="C28" s="38" t="s">
        <v>18</v>
      </c>
      <c r="D28" s="38" t="s">
        <v>295</v>
      </c>
      <c r="E28" s="51">
        <v>-13.8</v>
      </c>
      <c r="F28" s="33">
        <f t="shared" si="0"/>
        <v>-1303.0700000000002</v>
      </c>
      <c r="G28" s="8" t="s">
        <v>138</v>
      </c>
      <c r="H28" s="3" t="s">
        <v>131</v>
      </c>
      <c r="I28" s="1">
        <v>-3.78</v>
      </c>
      <c r="K28" s="47">
        <v>-3.78</v>
      </c>
      <c r="L28" s="46">
        <f>K28/K$48</f>
        <v>2.376566301798771E-3</v>
      </c>
      <c r="M28" s="46"/>
      <c r="N28" s="47"/>
      <c r="O28" s="4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39">
        <v>43371</v>
      </c>
      <c r="B29" s="38" t="s">
        <v>17</v>
      </c>
      <c r="C29" s="38" t="s">
        <v>18</v>
      </c>
      <c r="D29" s="38" t="s">
        <v>290</v>
      </c>
      <c r="E29" s="51">
        <v>-20.5</v>
      </c>
      <c r="F29" s="33">
        <f t="shared" si="0"/>
        <v>-1323.5700000000002</v>
      </c>
      <c r="G29" s="8" t="s">
        <v>138</v>
      </c>
      <c r="H29" s="3" t="s">
        <v>146</v>
      </c>
      <c r="I29" s="1">
        <v>59.03</v>
      </c>
      <c r="K29" s="6"/>
      <c r="L29" s="46"/>
      <c r="M29" s="46"/>
      <c r="N29" s="6">
        <v>59.03</v>
      </c>
      <c r="O29" s="46">
        <f>N29/N$48</f>
        <v>4.7952494293303873E-2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39">
        <v>43371</v>
      </c>
      <c r="B30" s="38" t="s">
        <v>17</v>
      </c>
      <c r="C30" s="38" t="s">
        <v>18</v>
      </c>
      <c r="D30" s="38" t="s">
        <v>293</v>
      </c>
      <c r="E30" s="51">
        <v>-17.23</v>
      </c>
      <c r="F30" s="33">
        <f t="shared" si="0"/>
        <v>-1340.8000000000002</v>
      </c>
      <c r="G30" s="8" t="s">
        <v>138</v>
      </c>
      <c r="H30" s="3" t="s">
        <v>315</v>
      </c>
      <c r="I30" s="1">
        <v>-499.4</v>
      </c>
      <c r="K30" s="6"/>
      <c r="L30" s="46"/>
      <c r="M30" s="46"/>
      <c r="N30" s="6"/>
      <c r="O30" s="4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39">
        <v>43371</v>
      </c>
      <c r="B31" s="38" t="s">
        <v>17</v>
      </c>
      <c r="C31" s="38" t="s">
        <v>18</v>
      </c>
      <c r="D31" s="38" t="s">
        <v>287</v>
      </c>
      <c r="E31" s="51">
        <v>-31.7</v>
      </c>
      <c r="F31" s="33">
        <f t="shared" si="0"/>
        <v>-1372.5000000000002</v>
      </c>
      <c r="G31" s="8" t="s">
        <v>138</v>
      </c>
      <c r="H31" s="3" t="s">
        <v>196</v>
      </c>
      <c r="I31" s="1">
        <v>-18</v>
      </c>
      <c r="K31" s="6">
        <v>-18</v>
      </c>
      <c r="L31" s="46">
        <f t="shared" ref="L31:L40" si="1">K31/K$48</f>
        <v>1.1316982389517958E-2</v>
      </c>
      <c r="M31" s="46"/>
      <c r="N31" s="6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39">
        <v>43371</v>
      </c>
      <c r="B32" s="38" t="s">
        <v>17</v>
      </c>
      <c r="C32" s="38" t="s">
        <v>18</v>
      </c>
      <c r="D32" s="38" t="s">
        <v>299</v>
      </c>
      <c r="E32" s="51">
        <v>-4.95</v>
      </c>
      <c r="F32" s="33">
        <f t="shared" si="0"/>
        <v>-1377.4500000000003</v>
      </c>
      <c r="G32" s="8" t="s">
        <v>138</v>
      </c>
      <c r="H32" s="3" t="s">
        <v>132</v>
      </c>
      <c r="I32" s="1">
        <v>-352.37</v>
      </c>
      <c r="J32" s="36"/>
      <c r="K32" s="6">
        <v>-352.37</v>
      </c>
      <c r="L32" s="46">
        <f t="shared" si="1"/>
        <v>0.22154250469969128</v>
      </c>
      <c r="M32" s="46"/>
      <c r="N32" s="6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39">
        <v>43369</v>
      </c>
      <c r="B33" s="38" t="s">
        <v>14</v>
      </c>
      <c r="C33" s="38" t="s">
        <v>15</v>
      </c>
      <c r="D33" s="38" t="s">
        <v>16</v>
      </c>
      <c r="E33" s="51">
        <v>160</v>
      </c>
      <c r="F33" s="33">
        <f t="shared" si="0"/>
        <v>-1217.4500000000003</v>
      </c>
      <c r="G33" s="8" t="s">
        <v>133</v>
      </c>
      <c r="H33" s="3" t="s">
        <v>64</v>
      </c>
      <c r="I33" s="1">
        <v>-221.62</v>
      </c>
      <c r="J33" s="36"/>
      <c r="K33" s="47">
        <v>-221.62</v>
      </c>
      <c r="L33" s="46">
        <f t="shared" si="1"/>
        <v>0.13933720206472056</v>
      </c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39">
        <v>43371</v>
      </c>
      <c r="B34" s="38" t="s">
        <v>17</v>
      </c>
      <c r="C34" s="38" t="s">
        <v>18</v>
      </c>
      <c r="D34" s="38" t="s">
        <v>289</v>
      </c>
      <c r="E34" s="51">
        <v>-26</v>
      </c>
      <c r="F34" s="33">
        <f t="shared" si="0"/>
        <v>-1243.4500000000003</v>
      </c>
      <c r="G34" s="7" t="s">
        <v>135</v>
      </c>
      <c r="H34" s="3" t="s">
        <v>162</v>
      </c>
      <c r="I34" s="1">
        <v>-27.72</v>
      </c>
      <c r="J34" s="36"/>
      <c r="K34" s="6">
        <v>-27.72</v>
      </c>
      <c r="L34" s="46">
        <f t="shared" si="1"/>
        <v>1.7428152879857654E-2</v>
      </c>
      <c r="M34" s="46"/>
      <c r="N34" s="6"/>
      <c r="O34" s="4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39">
        <v>43360</v>
      </c>
      <c r="B35" s="38" t="s">
        <v>41</v>
      </c>
      <c r="C35" s="38" t="s">
        <v>42</v>
      </c>
      <c r="D35" s="38" t="s">
        <v>318</v>
      </c>
      <c r="E35" s="51">
        <v>-40</v>
      </c>
      <c r="F35" s="33">
        <f t="shared" si="0"/>
        <v>-1283.4500000000003</v>
      </c>
      <c r="G35" s="8" t="s">
        <v>42</v>
      </c>
      <c r="H35" s="3" t="s">
        <v>230</v>
      </c>
      <c r="I35" s="1">
        <v>-11.47</v>
      </c>
      <c r="J35" s="36"/>
      <c r="K35" s="48">
        <v>-11.47</v>
      </c>
      <c r="L35" s="46">
        <f t="shared" si="1"/>
        <v>7.2114326670983881E-3</v>
      </c>
      <c r="M35" s="46"/>
      <c r="N35" s="48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39">
        <v>43368</v>
      </c>
      <c r="B36" s="38" t="s">
        <v>41</v>
      </c>
      <c r="C36" s="38" t="s">
        <v>42</v>
      </c>
      <c r="D36" s="38" t="s">
        <v>319</v>
      </c>
      <c r="E36" s="51">
        <v>-100</v>
      </c>
      <c r="F36" s="33">
        <f t="shared" si="0"/>
        <v>-1383.4500000000003</v>
      </c>
      <c r="G36" s="8" t="s">
        <v>42</v>
      </c>
      <c r="H36" s="3" t="s">
        <v>231</v>
      </c>
      <c r="I36" s="1">
        <v>-1.25</v>
      </c>
      <c r="J36" s="36"/>
      <c r="K36" s="47">
        <v>-1.25</v>
      </c>
      <c r="L36" s="46">
        <f t="shared" si="1"/>
        <v>7.8590155482763597E-4</v>
      </c>
      <c r="M36" s="46"/>
      <c r="N36" s="47"/>
      <c r="O36" s="4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>
        <v>43350</v>
      </c>
      <c r="B37" s="15" t="s">
        <v>73</v>
      </c>
      <c r="C37" s="15" t="s">
        <v>74</v>
      </c>
      <c r="D37" s="15" t="s">
        <v>349</v>
      </c>
      <c r="E37" s="53">
        <v>1011.98</v>
      </c>
      <c r="F37" s="33">
        <f t="shared" si="0"/>
        <v>-371.47000000000025</v>
      </c>
      <c r="G37" s="8" t="s">
        <v>197</v>
      </c>
      <c r="H37" s="3" t="s">
        <v>143</v>
      </c>
      <c r="I37" s="1">
        <v>-19</v>
      </c>
      <c r="J37" s="8"/>
      <c r="K37" s="48">
        <v>-19</v>
      </c>
      <c r="L37" s="46">
        <f t="shared" si="1"/>
        <v>1.1945703633380067E-2</v>
      </c>
      <c r="M37" s="46"/>
      <c r="N37" s="48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39">
        <v>43371</v>
      </c>
      <c r="B38" s="38" t="s">
        <v>17</v>
      </c>
      <c r="C38" s="38" t="s">
        <v>18</v>
      </c>
      <c r="D38" s="38" t="s">
        <v>284</v>
      </c>
      <c r="E38" s="51">
        <v>-34.630000000000003</v>
      </c>
      <c r="F38" s="33">
        <f t="shared" si="0"/>
        <v>-406.10000000000025</v>
      </c>
      <c r="G38" s="8" t="s">
        <v>194</v>
      </c>
      <c r="H38" s="3" t="s">
        <v>130</v>
      </c>
      <c r="I38" s="1">
        <v>-30.58</v>
      </c>
      <c r="J38" s="36"/>
      <c r="K38" s="48">
        <v>-30.58</v>
      </c>
      <c r="L38" s="46">
        <f t="shared" si="1"/>
        <v>1.9226295637303284E-2</v>
      </c>
      <c r="M38" s="46"/>
      <c r="N38" s="48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39">
        <v>43371</v>
      </c>
      <c r="B39" s="38" t="s">
        <v>17</v>
      </c>
      <c r="C39" s="38" t="s">
        <v>18</v>
      </c>
      <c r="D39" s="38" t="s">
        <v>283</v>
      </c>
      <c r="E39" s="51">
        <v>-40</v>
      </c>
      <c r="F39" s="33">
        <f t="shared" si="0"/>
        <v>-446.10000000000025</v>
      </c>
      <c r="G39" s="8" t="s">
        <v>194</v>
      </c>
      <c r="H39" s="3" t="s">
        <v>78</v>
      </c>
      <c r="I39" s="1">
        <v>-67.53</v>
      </c>
      <c r="J39" s="36"/>
      <c r="K39" s="48">
        <v>-67.53</v>
      </c>
      <c r="L39" s="46">
        <f t="shared" si="1"/>
        <v>4.2457545598008205E-2</v>
      </c>
      <c r="M39" s="46"/>
      <c r="N39" s="48"/>
      <c r="O39" s="4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39">
        <v>43371</v>
      </c>
      <c r="B40" s="38" t="s">
        <v>17</v>
      </c>
      <c r="C40" s="38" t="s">
        <v>18</v>
      </c>
      <c r="D40" s="38" t="s">
        <v>297</v>
      </c>
      <c r="E40" s="51">
        <v>-11.85</v>
      </c>
      <c r="F40" s="33">
        <f t="shared" si="0"/>
        <v>-457.95000000000027</v>
      </c>
      <c r="G40" s="36" t="s">
        <v>194</v>
      </c>
      <c r="H40" s="3" t="s">
        <v>138</v>
      </c>
      <c r="I40" s="1">
        <v>-88.18</v>
      </c>
      <c r="J40" s="36"/>
      <c r="K40" s="48">
        <v>-88.18</v>
      </c>
      <c r="L40" s="46">
        <f t="shared" si="1"/>
        <v>5.5440639283760758E-2</v>
      </c>
      <c r="M40" s="46"/>
      <c r="N40" s="48"/>
      <c r="O40" s="4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39">
        <v>43371</v>
      </c>
      <c r="B41" s="38" t="s">
        <v>17</v>
      </c>
      <c r="C41" s="38" t="s">
        <v>18</v>
      </c>
      <c r="D41" s="38" t="s">
        <v>285</v>
      </c>
      <c r="E41" s="51">
        <v>-33.99</v>
      </c>
      <c r="F41" s="33">
        <f t="shared" si="0"/>
        <v>-491.94000000000028</v>
      </c>
      <c r="G41" s="8" t="s">
        <v>194</v>
      </c>
      <c r="H41" s="3" t="s">
        <v>133</v>
      </c>
      <c r="I41" s="1">
        <v>160</v>
      </c>
      <c r="J41" s="36"/>
      <c r="K41" s="47"/>
      <c r="L41" s="46"/>
      <c r="M41" s="46"/>
      <c r="N41" s="47">
        <v>160</v>
      </c>
      <c r="O41" s="46">
        <f>N41/N$48</f>
        <v>0.12997457372401525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39">
        <v>43371</v>
      </c>
      <c r="B42" s="38" t="s">
        <v>17</v>
      </c>
      <c r="C42" s="38" t="s">
        <v>18</v>
      </c>
      <c r="D42" s="38" t="s">
        <v>281</v>
      </c>
      <c r="E42" s="51">
        <v>-151.66999999999999</v>
      </c>
      <c r="F42" s="33">
        <f t="shared" si="0"/>
        <v>-643.61000000000024</v>
      </c>
      <c r="G42" s="8" t="s">
        <v>194</v>
      </c>
      <c r="H42" s="3" t="s">
        <v>135</v>
      </c>
      <c r="I42" s="1">
        <v>-26</v>
      </c>
      <c r="J42" s="36"/>
      <c r="K42" s="47">
        <v>-26</v>
      </c>
      <c r="L42" s="46">
        <f>K42/K$48</f>
        <v>1.6346752340414827E-2</v>
      </c>
      <c r="M42" s="46"/>
      <c r="N42" s="47"/>
      <c r="O42" s="4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39">
        <v>43371</v>
      </c>
      <c r="B43" s="38" t="s">
        <v>17</v>
      </c>
      <c r="C43" s="38" t="s">
        <v>18</v>
      </c>
      <c r="D43" s="38" t="s">
        <v>281</v>
      </c>
      <c r="E43" s="51">
        <v>-31.37</v>
      </c>
      <c r="F43" s="33">
        <f t="shared" si="0"/>
        <v>-674.98000000000025</v>
      </c>
      <c r="G43" s="8" t="s">
        <v>194</v>
      </c>
      <c r="H43" s="3" t="s">
        <v>42</v>
      </c>
      <c r="I43" s="1">
        <v>-140</v>
      </c>
      <c r="J43" s="36"/>
      <c r="K43" s="47">
        <v>-140</v>
      </c>
      <c r="L43" s="46">
        <f>K43/K$48</f>
        <v>8.8020974140695235E-2</v>
      </c>
      <c r="M43" s="46"/>
      <c r="N43" s="47"/>
      <c r="O43" s="4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 ht="16.05" customHeight="1">
      <c r="A44" s="5">
        <v>43346</v>
      </c>
      <c r="B44" s="15" t="s">
        <v>14</v>
      </c>
      <c r="C44" s="15" t="s">
        <v>15</v>
      </c>
      <c r="D44" s="7" t="s">
        <v>268</v>
      </c>
      <c r="E44" s="50">
        <v>499.4</v>
      </c>
      <c r="F44" s="33">
        <f t="shared" si="0"/>
        <v>-175.58000000000027</v>
      </c>
      <c r="G44" s="7" t="s">
        <v>270</v>
      </c>
      <c r="H44" s="3" t="s">
        <v>197</v>
      </c>
      <c r="I44" s="1">
        <v>1011.98</v>
      </c>
      <c r="J44" s="4"/>
      <c r="K44" s="6"/>
      <c r="L44" s="46"/>
      <c r="M44" s="46"/>
      <c r="N44" s="6">
        <v>1011.98</v>
      </c>
      <c r="O44" s="46">
        <f>N44/N$48</f>
        <v>0.82207293198268094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 ht="16.05" customHeight="1">
      <c r="A45" s="5">
        <v>43354</v>
      </c>
      <c r="B45" s="38" t="s">
        <v>8</v>
      </c>
      <c r="C45" s="38" t="s">
        <v>9</v>
      </c>
      <c r="D45" s="38" t="s">
        <v>305</v>
      </c>
      <c r="E45" s="50">
        <v>-59.34</v>
      </c>
      <c r="F45" s="33">
        <f t="shared" si="0"/>
        <v>-234.92000000000027</v>
      </c>
      <c r="G45" s="4"/>
      <c r="H45" s="3" t="s">
        <v>194</v>
      </c>
      <c r="I45" s="1">
        <v>-303.51</v>
      </c>
      <c r="J45" s="4"/>
      <c r="K45" s="47">
        <v>-303.51</v>
      </c>
      <c r="L45" s="46">
        <f>K45/K$48</f>
        <v>0.19082318472458862</v>
      </c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 ht="16.05" customHeight="1">
      <c r="A46" s="5">
        <v>43355</v>
      </c>
      <c r="B46" s="38" t="s">
        <v>8</v>
      </c>
      <c r="C46" s="38" t="s">
        <v>9</v>
      </c>
      <c r="D46" s="38" t="s">
        <v>306</v>
      </c>
      <c r="E46" s="50">
        <v>-21.7</v>
      </c>
      <c r="F46" s="33">
        <f t="shared" si="0"/>
        <v>-256.62000000000029</v>
      </c>
      <c r="G46" s="4"/>
      <c r="H46" s="3" t="s">
        <v>270</v>
      </c>
      <c r="I46" s="1">
        <v>499.4</v>
      </c>
      <c r="J46" s="4"/>
      <c r="K46" s="47"/>
      <c r="L46" s="46"/>
      <c r="M46" s="46"/>
      <c r="N46" s="47"/>
      <c r="O46" s="46">
        <f>N46/N$48</f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43">
        <v>43363</v>
      </c>
      <c r="B47" s="38" t="s">
        <v>8</v>
      </c>
      <c r="C47" s="38" t="s">
        <v>9</v>
      </c>
      <c r="D47" s="38" t="s">
        <v>317</v>
      </c>
      <c r="E47" s="50">
        <v>-25</v>
      </c>
      <c r="F47" s="33">
        <f t="shared" si="0"/>
        <v>-281.62000000000029</v>
      </c>
      <c r="G47" s="4"/>
      <c r="H47" s="3" t="s">
        <v>166</v>
      </c>
      <c r="I47" s="1">
        <v>-183.94</v>
      </c>
      <c r="J47" s="4"/>
      <c r="K47" s="47">
        <v>-183.94</v>
      </c>
      <c r="L47" s="46">
        <f>K47/K$48</f>
        <v>0.11564698559599629</v>
      </c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39">
        <v>43371</v>
      </c>
      <c r="B48" s="38" t="s">
        <v>17</v>
      </c>
      <c r="C48" s="38" t="s">
        <v>18</v>
      </c>
      <c r="D48" s="38" t="s">
        <v>282</v>
      </c>
      <c r="E48" s="51">
        <v>-77.900000000000006</v>
      </c>
      <c r="F48" s="33">
        <f t="shared" si="0"/>
        <v>-359.52000000000032</v>
      </c>
      <c r="G48" s="36"/>
      <c r="H48" s="3" t="s">
        <v>167</v>
      </c>
      <c r="I48" s="1">
        <v>-359.52000000000004</v>
      </c>
      <c r="J48" s="36"/>
      <c r="K48" s="47">
        <f>SUM(K25:K47)</f>
        <v>-1590.5300000000002</v>
      </c>
      <c r="L48" s="46">
        <f>SUM(L25:L47)</f>
        <v>0.99999999999999989</v>
      </c>
      <c r="M48" s="46"/>
      <c r="N48" s="47">
        <f>SUM(N25:N47)</f>
        <v>1231.01</v>
      </c>
      <c r="O48" s="46">
        <f>SUM(O25:O47)</f>
        <v>1</v>
      </c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5:IO48"/>
  <sheetViews>
    <sheetView topLeftCell="E22" workbookViewId="0">
      <selection activeCell="H38" sqref="H38"/>
    </sheetView>
  </sheetViews>
  <sheetFormatPr baseColWidth="10" defaultRowHeight="13.2"/>
  <cols>
    <col min="1" max="1" width="10.109375" bestFit="1" customWidth="1"/>
    <col min="2" max="2" width="9.33203125" bestFit="1" customWidth="1"/>
    <col min="3" max="3" width="17.33203125" bestFit="1" customWidth="1"/>
    <col min="4" max="4" width="58.6640625" bestFit="1" customWidth="1"/>
    <col min="5" max="5" width="8.66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3" max="13" width="3.33203125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164</v>
      </c>
      <c r="G5" s="4" t="s">
        <v>163</v>
      </c>
    </row>
    <row r="6" spans="1:249" s="18" customFormat="1">
      <c r="A6" s="39">
        <v>43375</v>
      </c>
      <c r="B6" s="38" t="s">
        <v>11</v>
      </c>
      <c r="C6" s="38" t="s">
        <v>12</v>
      </c>
      <c r="D6" s="38" t="s">
        <v>53</v>
      </c>
      <c r="E6" s="51">
        <v>-11.47</v>
      </c>
      <c r="F6" s="33">
        <f>E6</f>
        <v>-11.47</v>
      </c>
      <c r="G6" s="8" t="s">
        <v>230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39">
        <v>43375</v>
      </c>
      <c r="B7" s="38" t="s">
        <v>8</v>
      </c>
      <c r="C7" s="38" t="s">
        <v>9</v>
      </c>
      <c r="D7" s="38" t="s">
        <v>280</v>
      </c>
      <c r="E7" s="51">
        <v>-5</v>
      </c>
      <c r="F7" s="33">
        <f t="shared" ref="F7:F48" si="0">F6+E7</f>
        <v>-16.47</v>
      </c>
      <c r="G7" s="36" t="s">
        <v>304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39">
        <v>43378</v>
      </c>
      <c r="B8" s="38" t="s">
        <v>45</v>
      </c>
      <c r="C8" s="38" t="s">
        <v>46</v>
      </c>
      <c r="D8" s="38" t="s">
        <v>279</v>
      </c>
      <c r="E8" s="51">
        <v>-3.78</v>
      </c>
      <c r="F8" s="33">
        <f t="shared" si="0"/>
        <v>-20.25</v>
      </c>
      <c r="G8" s="8" t="s">
        <v>131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39">
        <v>43382</v>
      </c>
      <c r="B9" s="38" t="s">
        <v>45</v>
      </c>
      <c r="C9" s="38" t="s">
        <v>46</v>
      </c>
      <c r="D9" s="38" t="s">
        <v>278</v>
      </c>
      <c r="E9" s="51">
        <v>-62.99</v>
      </c>
      <c r="F9" s="33">
        <f t="shared" si="0"/>
        <v>-83.240000000000009</v>
      </c>
      <c r="G9" s="8" t="s">
        <v>78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39">
        <v>43383</v>
      </c>
      <c r="B10" s="38" t="s">
        <v>45</v>
      </c>
      <c r="C10" s="38" t="s">
        <v>46</v>
      </c>
      <c r="D10" s="38" t="s">
        <v>276</v>
      </c>
      <c r="E10" s="51">
        <v>-63.39</v>
      </c>
      <c r="F10" s="33">
        <f t="shared" si="0"/>
        <v>-146.63</v>
      </c>
      <c r="G10" s="8" t="s">
        <v>130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39">
        <v>43383</v>
      </c>
      <c r="B11" s="38" t="s">
        <v>14</v>
      </c>
      <c r="C11" s="38" t="s">
        <v>15</v>
      </c>
      <c r="D11" s="38" t="s">
        <v>16</v>
      </c>
      <c r="E11" s="51">
        <v>400</v>
      </c>
      <c r="F11" s="33">
        <f t="shared" si="0"/>
        <v>253.37</v>
      </c>
      <c r="G11" s="8" t="s">
        <v>172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39">
        <v>43383</v>
      </c>
      <c r="B12" s="38" t="s">
        <v>49</v>
      </c>
      <c r="C12" s="38" t="s">
        <v>50</v>
      </c>
      <c r="D12" s="38" t="s">
        <v>277</v>
      </c>
      <c r="E12" s="51">
        <v>-352.37</v>
      </c>
      <c r="F12" s="33">
        <f t="shared" si="0"/>
        <v>-99</v>
      </c>
      <c r="G12" s="8" t="s">
        <v>132</v>
      </c>
      <c r="IN12" s="18"/>
      <c r="IO12" s="18"/>
    </row>
    <row r="13" spans="1:249" s="37" customFormat="1">
      <c r="A13" s="39">
        <v>43384</v>
      </c>
      <c r="B13" s="38" t="s">
        <v>41</v>
      </c>
      <c r="C13" s="38" t="s">
        <v>42</v>
      </c>
      <c r="D13" s="38" t="s">
        <v>275</v>
      </c>
      <c r="E13" s="51">
        <v>-50</v>
      </c>
      <c r="F13" s="33">
        <f t="shared" si="0"/>
        <v>-149</v>
      </c>
      <c r="G13" s="8" t="s">
        <v>42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39">
        <v>43388</v>
      </c>
      <c r="B14" s="38" t="s">
        <v>73</v>
      </c>
      <c r="C14" s="38" t="s">
        <v>74</v>
      </c>
      <c r="D14" s="38" t="s">
        <v>350</v>
      </c>
      <c r="E14" s="51">
        <v>913.86</v>
      </c>
      <c r="F14" s="33">
        <f t="shared" si="0"/>
        <v>764.86</v>
      </c>
      <c r="G14" s="8" t="s">
        <v>197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39">
        <v>43397</v>
      </c>
      <c r="B15" s="38" t="s">
        <v>14</v>
      </c>
      <c r="C15" s="38" t="s">
        <v>15</v>
      </c>
      <c r="D15" s="38" t="s">
        <v>274</v>
      </c>
      <c r="E15" s="51">
        <v>17</v>
      </c>
      <c r="F15" s="33">
        <f t="shared" si="0"/>
        <v>781.86</v>
      </c>
      <c r="G15" s="36" t="s">
        <v>146</v>
      </c>
      <c r="IN15" s="18"/>
      <c r="IO15" s="18"/>
    </row>
    <row r="16" spans="1:249" s="37" customFormat="1">
      <c r="A16" s="39">
        <v>43398</v>
      </c>
      <c r="B16" s="38" t="s">
        <v>45</v>
      </c>
      <c r="C16" s="38" t="s">
        <v>46</v>
      </c>
      <c r="D16" s="38" t="s">
        <v>272</v>
      </c>
      <c r="E16" s="51">
        <v>-702</v>
      </c>
      <c r="F16" s="33">
        <f t="shared" si="0"/>
        <v>79.860000000000014</v>
      </c>
      <c r="G16" s="36" t="s">
        <v>61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39">
        <v>43398</v>
      </c>
      <c r="B17" s="38" t="s">
        <v>14</v>
      </c>
      <c r="C17" s="38" t="s">
        <v>15</v>
      </c>
      <c r="D17" s="38" t="s">
        <v>16</v>
      </c>
      <c r="E17" s="51">
        <v>160</v>
      </c>
      <c r="F17" s="33">
        <f t="shared" si="0"/>
        <v>239.86</v>
      </c>
      <c r="G17" s="8" t="s">
        <v>133</v>
      </c>
    </row>
    <row r="18" spans="1:249" s="18" customFormat="1">
      <c r="A18" s="39">
        <v>43399</v>
      </c>
      <c r="B18" s="38" t="s">
        <v>14</v>
      </c>
      <c r="C18" s="38" t="s">
        <v>15</v>
      </c>
      <c r="D18" s="38" t="s">
        <v>320</v>
      </c>
      <c r="E18" s="51">
        <v>7.5</v>
      </c>
      <c r="F18" s="33">
        <f t="shared" si="0"/>
        <v>247.36</v>
      </c>
      <c r="G18" s="36" t="s">
        <v>130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43399</v>
      </c>
      <c r="B19" s="15" t="s">
        <v>14</v>
      </c>
      <c r="C19" s="15" t="s">
        <v>15</v>
      </c>
      <c r="D19" s="15" t="s">
        <v>321</v>
      </c>
      <c r="E19" s="53">
        <v>374</v>
      </c>
      <c r="F19" s="33">
        <f t="shared" si="0"/>
        <v>621.36</v>
      </c>
      <c r="G19" s="8" t="s">
        <v>322</v>
      </c>
      <c r="H19" s="2" t="s">
        <v>7</v>
      </c>
      <c r="I19" t="s">
        <v>356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43399</v>
      </c>
      <c r="B20" s="15" t="s">
        <v>14</v>
      </c>
      <c r="C20" s="15" t="s">
        <v>15</v>
      </c>
      <c r="D20" s="15" t="s">
        <v>323</v>
      </c>
      <c r="E20" s="53">
        <v>364.09</v>
      </c>
      <c r="F20" s="33">
        <f t="shared" si="0"/>
        <v>985.45</v>
      </c>
      <c r="G20" s="8" t="s">
        <v>252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39">
        <v>43398</v>
      </c>
      <c r="B21" s="38" t="s">
        <v>8</v>
      </c>
      <c r="C21" s="38" t="s">
        <v>9</v>
      </c>
      <c r="D21" s="38" t="s">
        <v>273</v>
      </c>
      <c r="E21" s="51">
        <v>-25</v>
      </c>
      <c r="F21" s="33">
        <f t="shared" si="0"/>
        <v>960.45</v>
      </c>
      <c r="G21" s="36" t="s">
        <v>303</v>
      </c>
      <c r="H21" s="2" t="s">
        <v>165</v>
      </c>
      <c r="I21" t="s">
        <v>168</v>
      </c>
      <c r="K21" s="49" t="s">
        <v>357</v>
      </c>
      <c r="L21" s="49"/>
      <c r="M21" s="49"/>
      <c r="N21" s="49" t="s">
        <v>358</v>
      </c>
      <c r="O21" s="3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43404</v>
      </c>
      <c r="B22" s="38" t="s">
        <v>17</v>
      </c>
      <c r="C22" s="38" t="s">
        <v>18</v>
      </c>
      <c r="D22" s="15" t="s">
        <v>324</v>
      </c>
      <c r="E22" s="53">
        <v>-7.99</v>
      </c>
      <c r="F22" s="33">
        <f t="shared" si="0"/>
        <v>952.46</v>
      </c>
      <c r="G22" s="8" t="s">
        <v>141</v>
      </c>
      <c r="H22" s="3" t="s">
        <v>142</v>
      </c>
      <c r="I22" s="1">
        <v>-61.2</v>
      </c>
      <c r="K22" s="1">
        <v>-61.2</v>
      </c>
      <c r="L22" s="46">
        <f>K22/K$48</f>
        <v>2.808408706066989E-2</v>
      </c>
      <c r="M22" s="8"/>
      <c r="N22" s="8"/>
      <c r="O22" s="46"/>
      <c r="P22" s="8"/>
      <c r="Q22" s="8"/>
      <c r="R22" s="8"/>
      <c r="S22" s="1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43404</v>
      </c>
      <c r="B23" s="38" t="s">
        <v>17</v>
      </c>
      <c r="C23" s="38" t="s">
        <v>18</v>
      </c>
      <c r="D23" s="15" t="s">
        <v>325</v>
      </c>
      <c r="E23" s="53">
        <v>-22.97</v>
      </c>
      <c r="F23" s="33">
        <f t="shared" si="0"/>
        <v>929.49</v>
      </c>
      <c r="G23" s="8" t="s">
        <v>162</v>
      </c>
      <c r="H23" s="3" t="s">
        <v>348</v>
      </c>
      <c r="I23" s="1">
        <v>-70</v>
      </c>
      <c r="K23" s="1">
        <v>-70</v>
      </c>
      <c r="L23" s="46">
        <f t="shared" ref="L23:L47" si="1">K23/K$48</f>
        <v>3.2122321801419808E-2</v>
      </c>
      <c r="M23" s="8"/>
      <c r="N23" s="8"/>
      <c r="O23" s="46"/>
      <c r="P23" s="8"/>
      <c r="Q23" s="8"/>
      <c r="R23" s="8"/>
      <c r="S23" s="1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43404</v>
      </c>
      <c r="B24" s="38" t="s">
        <v>17</v>
      </c>
      <c r="C24" s="38" t="s">
        <v>18</v>
      </c>
      <c r="D24" s="7" t="s">
        <v>326</v>
      </c>
      <c r="E24" s="33">
        <v>-30.37</v>
      </c>
      <c r="F24" s="33">
        <f t="shared" si="0"/>
        <v>899.12</v>
      </c>
      <c r="G24" s="8" t="s">
        <v>151</v>
      </c>
      <c r="H24" s="3" t="s">
        <v>137</v>
      </c>
      <c r="I24" s="1">
        <v>-70.510000000000005</v>
      </c>
      <c r="K24" s="1">
        <v>-70.510000000000005</v>
      </c>
      <c r="L24" s="46">
        <f t="shared" si="1"/>
        <v>3.2356355860258722E-2</v>
      </c>
      <c r="O24" s="46"/>
      <c r="P24" s="36"/>
      <c r="Q24" s="36"/>
      <c r="R24" s="36"/>
      <c r="S24" s="1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43404</v>
      </c>
      <c r="B25" s="38" t="s">
        <v>17</v>
      </c>
      <c r="C25" s="38" t="s">
        <v>18</v>
      </c>
      <c r="D25" s="15" t="s">
        <v>327</v>
      </c>
      <c r="E25" s="53">
        <v>-108</v>
      </c>
      <c r="F25" s="33">
        <f t="shared" si="0"/>
        <v>791.12</v>
      </c>
      <c r="G25" s="8" t="s">
        <v>157</v>
      </c>
      <c r="H25" s="3" t="s">
        <v>322</v>
      </c>
      <c r="I25" s="1">
        <v>374</v>
      </c>
      <c r="L25" s="46"/>
      <c r="M25" s="46"/>
      <c r="N25" s="1">
        <v>374</v>
      </c>
      <c r="O25" s="46">
        <f t="shared" ref="O25:O42" si="2">N25/N$48</f>
        <v>0.16779200969066155</v>
      </c>
      <c r="P25" s="36"/>
      <c r="Q25" s="36"/>
      <c r="R25" s="36"/>
      <c r="S25" s="57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4">
        <v>43404</v>
      </c>
      <c r="B26" s="38" t="s">
        <v>17</v>
      </c>
      <c r="C26" s="38" t="s">
        <v>18</v>
      </c>
      <c r="D26" s="15" t="s">
        <v>328</v>
      </c>
      <c r="E26" s="53">
        <v>-8.5</v>
      </c>
      <c r="F26" s="33">
        <f t="shared" si="0"/>
        <v>782.62</v>
      </c>
      <c r="G26" s="8" t="s">
        <v>142</v>
      </c>
      <c r="H26" s="3" t="s">
        <v>252</v>
      </c>
      <c r="I26" s="1">
        <v>364.09</v>
      </c>
      <c r="L26" s="46"/>
      <c r="M26" s="46"/>
      <c r="N26" s="1">
        <v>364.09</v>
      </c>
      <c r="O26" s="46">
        <f t="shared" si="2"/>
        <v>0.16334597007559615</v>
      </c>
      <c r="P26" s="36"/>
      <c r="Q26" s="36"/>
      <c r="R26" s="36"/>
      <c r="S26" s="58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4">
        <v>43404</v>
      </c>
      <c r="B27" s="38" t="s">
        <v>17</v>
      </c>
      <c r="C27" s="38" t="s">
        <v>18</v>
      </c>
      <c r="D27" s="15" t="s">
        <v>329</v>
      </c>
      <c r="E27" s="53">
        <v>-8.5</v>
      </c>
      <c r="F27" s="33">
        <f t="shared" si="0"/>
        <v>774.12</v>
      </c>
      <c r="G27" s="8" t="s">
        <v>142</v>
      </c>
      <c r="H27" s="3" t="s">
        <v>151</v>
      </c>
      <c r="I27" s="1">
        <v>-118.38999999999999</v>
      </c>
      <c r="K27" s="1">
        <v>-118.38999999999999</v>
      </c>
      <c r="L27" s="46">
        <f t="shared" si="1"/>
        <v>5.4328023972429862E-2</v>
      </c>
      <c r="M27" s="46"/>
      <c r="N27" s="47"/>
      <c r="O27" s="46"/>
      <c r="P27" s="4"/>
      <c r="Q27" s="4"/>
      <c r="R27" s="4"/>
      <c r="S27" s="1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4">
        <v>43404</v>
      </c>
      <c r="B28" s="38" t="s">
        <v>17</v>
      </c>
      <c r="C28" s="38" t="s">
        <v>18</v>
      </c>
      <c r="D28" s="7" t="s">
        <v>330</v>
      </c>
      <c r="E28" s="33">
        <v>-35.31</v>
      </c>
      <c r="F28" s="33">
        <f t="shared" si="0"/>
        <v>738.81</v>
      </c>
      <c r="G28" s="8" t="s">
        <v>162</v>
      </c>
      <c r="H28" s="3" t="s">
        <v>131</v>
      </c>
      <c r="I28" s="1">
        <v>-3.78</v>
      </c>
      <c r="K28" s="1">
        <v>-3.78</v>
      </c>
      <c r="L28" s="46">
        <f t="shared" si="1"/>
        <v>1.7346053772766695E-3</v>
      </c>
      <c r="M28" s="46"/>
      <c r="N28" s="47"/>
      <c r="O28" s="46"/>
      <c r="P28" s="36"/>
      <c r="Q28" s="36"/>
      <c r="R28" s="36"/>
      <c r="S28" s="1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4">
        <v>43404</v>
      </c>
      <c r="B29" s="38" t="s">
        <v>17</v>
      </c>
      <c r="C29" s="38" t="s">
        <v>18</v>
      </c>
      <c r="D29" s="15" t="s">
        <v>331</v>
      </c>
      <c r="E29" s="53">
        <v>-14.5</v>
      </c>
      <c r="F29" s="33">
        <f t="shared" si="0"/>
        <v>724.31</v>
      </c>
      <c r="G29" s="7" t="s">
        <v>135</v>
      </c>
      <c r="H29" s="3" t="s">
        <v>146</v>
      </c>
      <c r="I29" s="1">
        <v>17</v>
      </c>
      <c r="L29" s="46"/>
      <c r="M29" s="46"/>
      <c r="N29" s="1">
        <v>17</v>
      </c>
      <c r="O29" s="46">
        <f t="shared" si="2"/>
        <v>7.6269095313937062E-3</v>
      </c>
      <c r="P29" s="36"/>
      <c r="Q29" s="36"/>
      <c r="R29" s="36"/>
      <c r="S29" s="58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4">
        <v>43404</v>
      </c>
      <c r="B30" s="38" t="s">
        <v>17</v>
      </c>
      <c r="C30" s="38" t="s">
        <v>18</v>
      </c>
      <c r="D30" s="15" t="s">
        <v>332</v>
      </c>
      <c r="E30" s="53">
        <v>-23.99</v>
      </c>
      <c r="F30" s="33">
        <f t="shared" si="0"/>
        <v>700.31999999999994</v>
      </c>
      <c r="G30" s="8" t="s">
        <v>151</v>
      </c>
      <c r="H30" s="3" t="s">
        <v>196</v>
      </c>
      <c r="I30" s="1">
        <v>-39.6</v>
      </c>
      <c r="K30" s="1">
        <v>-39.6</v>
      </c>
      <c r="L30" s="46">
        <f t="shared" si="1"/>
        <v>1.8172056333374632E-2</v>
      </c>
      <c r="M30" s="46"/>
      <c r="N30" s="6"/>
      <c r="O30" s="46"/>
      <c r="P30" s="36"/>
      <c r="Q30" s="36"/>
      <c r="R30" s="36"/>
      <c r="S30" s="1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4">
        <v>43404</v>
      </c>
      <c r="B31" s="38" t="s">
        <v>17</v>
      </c>
      <c r="C31" s="38" t="s">
        <v>18</v>
      </c>
      <c r="D31" s="7" t="s">
        <v>333</v>
      </c>
      <c r="E31" s="33">
        <v>-39.6</v>
      </c>
      <c r="F31" s="33">
        <f t="shared" si="0"/>
        <v>660.71999999999991</v>
      </c>
      <c r="G31" s="7" t="s">
        <v>196</v>
      </c>
      <c r="H31" s="3" t="s">
        <v>132</v>
      </c>
      <c r="I31" s="1">
        <v>-352.37</v>
      </c>
      <c r="K31" s="1">
        <v>-352.37</v>
      </c>
      <c r="L31" s="46">
        <f t="shared" si="1"/>
        <v>0.16169917904523282</v>
      </c>
      <c r="M31" s="46"/>
      <c r="N31" s="6"/>
      <c r="O31" s="46"/>
      <c r="P31" s="36"/>
      <c r="Q31" s="36"/>
      <c r="R31" s="36"/>
      <c r="S31" s="1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4">
        <v>43404</v>
      </c>
      <c r="B32" s="38" t="s">
        <v>17</v>
      </c>
      <c r="C32" s="38" t="s">
        <v>18</v>
      </c>
      <c r="D32" s="15" t="s">
        <v>334</v>
      </c>
      <c r="E32" s="53">
        <v>-70</v>
      </c>
      <c r="F32" s="33">
        <f t="shared" si="0"/>
        <v>590.71999999999991</v>
      </c>
      <c r="G32" s="8" t="s">
        <v>348</v>
      </c>
      <c r="H32" s="3" t="s">
        <v>162</v>
      </c>
      <c r="I32" s="1">
        <v>-58.28</v>
      </c>
      <c r="J32" s="36"/>
      <c r="K32" s="1">
        <v>-58.28</v>
      </c>
      <c r="L32" s="46">
        <f t="shared" si="1"/>
        <v>2.6744127351239232E-2</v>
      </c>
      <c r="M32" s="46"/>
      <c r="N32" s="6"/>
      <c r="O32" s="46"/>
      <c r="P32" s="36"/>
      <c r="Q32" s="36"/>
      <c r="R32" s="36"/>
      <c r="S32" s="1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4">
        <v>43404</v>
      </c>
      <c r="B33" s="38" t="s">
        <v>17</v>
      </c>
      <c r="C33" s="38" t="s">
        <v>18</v>
      </c>
      <c r="D33" s="15" t="s">
        <v>335</v>
      </c>
      <c r="E33" s="53">
        <v>-65.13</v>
      </c>
      <c r="F33" s="33">
        <f t="shared" si="0"/>
        <v>525.58999999999992</v>
      </c>
      <c r="G33" s="8" t="s">
        <v>194</v>
      </c>
      <c r="H33" s="3" t="s">
        <v>230</v>
      </c>
      <c r="I33" s="1">
        <v>-11.47</v>
      </c>
      <c r="J33" s="36"/>
      <c r="K33" s="1">
        <v>-11.47</v>
      </c>
      <c r="L33" s="46">
        <f t="shared" si="1"/>
        <v>5.2634718723183595E-3</v>
      </c>
      <c r="M33" s="46"/>
      <c r="N33" s="47"/>
      <c r="O33" s="46"/>
      <c r="P33" s="36"/>
      <c r="Q33" s="36"/>
      <c r="R33" s="36"/>
      <c r="S33" s="1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4">
        <v>43404</v>
      </c>
      <c r="B34" s="38" t="s">
        <v>17</v>
      </c>
      <c r="C34" s="38" t="s">
        <v>18</v>
      </c>
      <c r="D34" s="15" t="s">
        <v>336</v>
      </c>
      <c r="E34" s="53">
        <v>-39.729999999999997</v>
      </c>
      <c r="F34" s="33">
        <f t="shared" si="0"/>
        <v>485.8599999999999</v>
      </c>
      <c r="G34" s="8" t="s">
        <v>194</v>
      </c>
      <c r="H34" s="3" t="s">
        <v>130</v>
      </c>
      <c r="I34" s="1">
        <v>-55.89</v>
      </c>
      <c r="J34" s="36"/>
      <c r="K34" s="1">
        <v>-55.89</v>
      </c>
      <c r="L34" s="46">
        <f t="shared" si="1"/>
        <v>2.5647379506876469E-2</v>
      </c>
      <c r="M34" s="46"/>
      <c r="N34" s="6"/>
      <c r="O34" s="46"/>
      <c r="P34" s="36"/>
      <c r="Q34" s="36"/>
      <c r="R34" s="36"/>
      <c r="S34" s="1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4">
        <v>43404</v>
      </c>
      <c r="B35" s="38" t="s">
        <v>17</v>
      </c>
      <c r="C35" s="38" t="s">
        <v>18</v>
      </c>
      <c r="D35" s="15" t="s">
        <v>337</v>
      </c>
      <c r="E35" s="53">
        <v>-28.81</v>
      </c>
      <c r="F35" s="33">
        <f t="shared" si="0"/>
        <v>457.0499999999999</v>
      </c>
      <c r="G35" s="8" t="s">
        <v>137</v>
      </c>
      <c r="H35" s="3" t="s">
        <v>303</v>
      </c>
      <c r="I35" s="1">
        <v>-25</v>
      </c>
      <c r="J35" s="36"/>
      <c r="K35" s="1">
        <v>-25</v>
      </c>
      <c r="L35" s="46">
        <f t="shared" si="1"/>
        <v>1.1472257786221358E-2</v>
      </c>
      <c r="M35" s="46"/>
      <c r="N35" s="48"/>
      <c r="O35" s="46"/>
      <c r="P35" s="36"/>
      <c r="Q35" s="36"/>
      <c r="R35" s="36"/>
      <c r="S35" s="1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4">
        <v>43404</v>
      </c>
      <c r="B36" s="38" t="s">
        <v>17</v>
      </c>
      <c r="C36" s="38" t="s">
        <v>18</v>
      </c>
      <c r="D36" s="15" t="s">
        <v>338</v>
      </c>
      <c r="E36" s="53">
        <v>-56.61</v>
      </c>
      <c r="F36" s="33">
        <f t="shared" si="0"/>
        <v>400.43999999999988</v>
      </c>
      <c r="G36" s="8" t="s">
        <v>194</v>
      </c>
      <c r="H36" s="3" t="s">
        <v>141</v>
      </c>
      <c r="I36" s="1">
        <v>-15.98</v>
      </c>
      <c r="J36" s="36"/>
      <c r="K36" s="1">
        <v>-15.98</v>
      </c>
      <c r="L36" s="46">
        <f t="shared" si="1"/>
        <v>7.3330671769526934E-3</v>
      </c>
      <c r="M36" s="46"/>
      <c r="N36" s="47"/>
      <c r="O36" s="46"/>
      <c r="P36" s="36"/>
      <c r="Q36" s="36"/>
      <c r="R36" s="36"/>
      <c r="S36" s="1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>
        <v>43404</v>
      </c>
      <c r="B37" s="38" t="s">
        <v>17</v>
      </c>
      <c r="C37" s="38" t="s">
        <v>18</v>
      </c>
      <c r="D37" s="7" t="s">
        <v>339</v>
      </c>
      <c r="E37" s="33">
        <v>-33.24</v>
      </c>
      <c r="F37" s="33">
        <f t="shared" si="0"/>
        <v>367.19999999999987</v>
      </c>
      <c r="G37" s="7" t="s">
        <v>151</v>
      </c>
      <c r="H37" s="3" t="s">
        <v>78</v>
      </c>
      <c r="I37" s="1">
        <v>-62.99</v>
      </c>
      <c r="J37" s="8"/>
      <c r="K37" s="1">
        <v>-62.99</v>
      </c>
      <c r="L37" s="46">
        <f t="shared" si="1"/>
        <v>2.8905500718163338E-2</v>
      </c>
      <c r="M37" s="46"/>
      <c r="N37" s="48"/>
      <c r="O37" s="46"/>
      <c r="P37" s="8"/>
      <c r="Q37" s="8"/>
      <c r="R37" s="8"/>
      <c r="S37" s="1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4">
        <v>43404</v>
      </c>
      <c r="B38" s="38" t="s">
        <v>17</v>
      </c>
      <c r="C38" s="38" t="s">
        <v>18</v>
      </c>
      <c r="D38" s="15" t="s">
        <v>340</v>
      </c>
      <c r="E38" s="53">
        <v>-1</v>
      </c>
      <c r="F38" s="33">
        <f t="shared" si="0"/>
        <v>366.19999999999987</v>
      </c>
      <c r="G38" s="8" t="s">
        <v>142</v>
      </c>
      <c r="H38" s="3" t="s">
        <v>133</v>
      </c>
      <c r="I38" s="1">
        <v>160</v>
      </c>
      <c r="J38" s="36"/>
      <c r="L38" s="46"/>
      <c r="M38" s="46"/>
      <c r="N38" s="1">
        <v>160</v>
      </c>
      <c r="O38" s="46">
        <f t="shared" si="2"/>
        <v>7.1782677942529002E-2</v>
      </c>
      <c r="P38" s="36"/>
      <c r="Q38" s="36"/>
      <c r="R38" s="36"/>
      <c r="S38" s="58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4">
        <v>43404</v>
      </c>
      <c r="B39" s="38" t="s">
        <v>17</v>
      </c>
      <c r="C39" s="38" t="s">
        <v>18</v>
      </c>
      <c r="D39" s="15" t="s">
        <v>341</v>
      </c>
      <c r="E39" s="53">
        <v>-8.5</v>
      </c>
      <c r="F39" s="33">
        <f t="shared" si="0"/>
        <v>357.69999999999987</v>
      </c>
      <c r="G39" s="8" t="s">
        <v>142</v>
      </c>
      <c r="H39" s="3" t="s">
        <v>172</v>
      </c>
      <c r="I39" s="1">
        <v>400</v>
      </c>
      <c r="J39" s="36"/>
      <c r="L39" s="46"/>
      <c r="M39" s="46"/>
      <c r="N39" s="1">
        <v>400</v>
      </c>
      <c r="O39" s="46">
        <f t="shared" si="2"/>
        <v>0.17945669485632249</v>
      </c>
      <c r="P39" s="36"/>
      <c r="Q39" s="36"/>
      <c r="R39" s="36"/>
      <c r="S39" s="58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4">
        <v>43404</v>
      </c>
      <c r="B40" s="38" t="s">
        <v>17</v>
      </c>
      <c r="C40" s="38" t="s">
        <v>18</v>
      </c>
      <c r="D40" s="15" t="s">
        <v>342</v>
      </c>
      <c r="E40" s="53">
        <v>-30.79</v>
      </c>
      <c r="F40" s="33">
        <f t="shared" si="0"/>
        <v>326.90999999999985</v>
      </c>
      <c r="G40" s="8" t="s">
        <v>151</v>
      </c>
      <c r="H40" s="3" t="s">
        <v>135</v>
      </c>
      <c r="I40" s="1">
        <v>-14.5</v>
      </c>
      <c r="J40" s="36"/>
      <c r="K40" s="1">
        <v>-14.5</v>
      </c>
      <c r="L40" s="46">
        <f t="shared" si="1"/>
        <v>6.6539095160083883E-3</v>
      </c>
      <c r="M40" s="46"/>
      <c r="N40" s="48"/>
      <c r="O40" s="46"/>
      <c r="P40" s="36"/>
      <c r="Q40" s="36"/>
      <c r="R40" s="36"/>
      <c r="S40" s="1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4">
        <v>43404</v>
      </c>
      <c r="B41" s="38" t="s">
        <v>17</v>
      </c>
      <c r="C41" s="38" t="s">
        <v>18</v>
      </c>
      <c r="D41" s="7" t="s">
        <v>343</v>
      </c>
      <c r="E41" s="33">
        <v>-41.7</v>
      </c>
      <c r="F41" s="33">
        <f t="shared" si="0"/>
        <v>285.20999999999987</v>
      </c>
      <c r="G41" s="7" t="s">
        <v>137</v>
      </c>
      <c r="H41" s="3" t="s">
        <v>42</v>
      </c>
      <c r="I41" s="1">
        <v>-50</v>
      </c>
      <c r="J41" s="36"/>
      <c r="K41" s="1">
        <v>-50</v>
      </c>
      <c r="L41" s="46">
        <f t="shared" si="1"/>
        <v>2.2944515572442717E-2</v>
      </c>
      <c r="M41" s="46"/>
      <c r="N41" s="47"/>
      <c r="O41" s="46"/>
      <c r="P41" s="36"/>
      <c r="Q41" s="36"/>
      <c r="R41" s="36"/>
      <c r="S41" s="1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4">
        <v>43404</v>
      </c>
      <c r="B42" s="38" t="s">
        <v>17</v>
      </c>
      <c r="C42" s="38" t="s">
        <v>18</v>
      </c>
      <c r="D42" s="15" t="s">
        <v>344</v>
      </c>
      <c r="E42" s="53">
        <v>-19.3</v>
      </c>
      <c r="F42" s="33">
        <f t="shared" si="0"/>
        <v>265.90999999999985</v>
      </c>
      <c r="G42" s="8" t="s">
        <v>194</v>
      </c>
      <c r="H42" s="3" t="s">
        <v>197</v>
      </c>
      <c r="I42" s="1">
        <v>913.86</v>
      </c>
      <c r="J42" s="36"/>
      <c r="L42" s="46"/>
      <c r="M42" s="46"/>
      <c r="N42" s="1">
        <v>913.86</v>
      </c>
      <c r="O42" s="46">
        <f t="shared" si="2"/>
        <v>0.40999573790349719</v>
      </c>
      <c r="P42" s="36"/>
      <c r="Q42" s="36"/>
      <c r="R42" s="36"/>
      <c r="S42" s="58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4">
        <v>43404</v>
      </c>
      <c r="B43" s="38" t="s">
        <v>17</v>
      </c>
      <c r="C43" s="38" t="s">
        <v>18</v>
      </c>
      <c r="D43" s="15" t="s">
        <v>344</v>
      </c>
      <c r="E43" s="53">
        <v>-38.78</v>
      </c>
      <c r="F43" s="33">
        <f t="shared" si="0"/>
        <v>227.12999999999985</v>
      </c>
      <c r="G43" s="8" t="s">
        <v>194</v>
      </c>
      <c r="H43" s="3" t="s">
        <v>304</v>
      </c>
      <c r="I43" s="1">
        <v>-5</v>
      </c>
      <c r="J43" s="36"/>
      <c r="K43" s="1">
        <v>-5</v>
      </c>
      <c r="L43" s="46">
        <f t="shared" si="1"/>
        <v>2.2944515572442719E-3</v>
      </c>
      <c r="M43" s="46"/>
      <c r="N43" s="47"/>
      <c r="O43" s="46"/>
      <c r="P43" s="36"/>
      <c r="Q43" s="36"/>
      <c r="R43" s="36"/>
      <c r="S43" s="1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 ht="16.05" customHeight="1">
      <c r="A44" s="14">
        <v>43404</v>
      </c>
      <c r="B44" s="38" t="s">
        <v>17</v>
      </c>
      <c r="C44" s="38" t="s">
        <v>18</v>
      </c>
      <c r="D44" s="7" t="s">
        <v>345</v>
      </c>
      <c r="E44" s="33">
        <v>-7.99</v>
      </c>
      <c r="F44" s="33">
        <f t="shared" si="0"/>
        <v>219.13999999999984</v>
      </c>
      <c r="G44" s="7" t="s">
        <v>141</v>
      </c>
      <c r="H44" s="3" t="s">
        <v>157</v>
      </c>
      <c r="I44" s="1">
        <v>-108</v>
      </c>
      <c r="J44" s="4"/>
      <c r="K44" s="1">
        <v>-108</v>
      </c>
      <c r="L44" s="46">
        <f t="shared" si="1"/>
        <v>4.956015363647627E-2</v>
      </c>
      <c r="M44" s="46"/>
      <c r="N44" s="6"/>
      <c r="O44" s="46"/>
      <c r="P44" s="4"/>
      <c r="Q44" s="4"/>
      <c r="R44" s="4"/>
      <c r="S44" s="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 ht="16.05" customHeight="1">
      <c r="A45" s="14">
        <v>43404</v>
      </c>
      <c r="B45" s="38" t="s">
        <v>17</v>
      </c>
      <c r="C45" s="38" t="s">
        <v>18</v>
      </c>
      <c r="D45" s="15" t="s">
        <v>346</v>
      </c>
      <c r="E45" s="53">
        <v>-31.76</v>
      </c>
      <c r="F45" s="33">
        <f t="shared" si="0"/>
        <v>187.37999999999985</v>
      </c>
      <c r="G45" s="8" t="s">
        <v>194</v>
      </c>
      <c r="H45" s="3" t="s">
        <v>194</v>
      </c>
      <c r="I45" s="1">
        <v>-251.30999999999997</v>
      </c>
      <c r="J45" s="4"/>
      <c r="K45" s="1">
        <v>-251.30999999999997</v>
      </c>
      <c r="L45" s="46">
        <f t="shared" si="1"/>
        <v>0.11532372417021158</v>
      </c>
      <c r="M45" s="46"/>
      <c r="N45" s="47"/>
      <c r="O45" s="46"/>
      <c r="P45" s="4"/>
      <c r="Q45" s="4"/>
      <c r="R45" s="4"/>
      <c r="S45" s="1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 ht="16.05" customHeight="1">
      <c r="A46" s="14">
        <v>43404</v>
      </c>
      <c r="B46" s="38" t="s">
        <v>17</v>
      </c>
      <c r="C46" s="38" t="s">
        <v>18</v>
      </c>
      <c r="D46" s="15" t="s">
        <v>347</v>
      </c>
      <c r="E46" s="53">
        <v>-34.700000000000003</v>
      </c>
      <c r="F46" s="33">
        <f t="shared" si="0"/>
        <v>152.67999999999984</v>
      </c>
      <c r="G46" s="8" t="s">
        <v>142</v>
      </c>
      <c r="H46" s="3" t="s">
        <v>61</v>
      </c>
      <c r="I46" s="1">
        <v>-702</v>
      </c>
      <c r="J46" s="4"/>
      <c r="K46" s="1">
        <v>-702</v>
      </c>
      <c r="L46" s="46">
        <f t="shared" si="1"/>
        <v>0.32214099863709578</v>
      </c>
      <c r="M46" s="46"/>
      <c r="N46" s="47"/>
      <c r="O46" s="46"/>
      <c r="P46" s="4"/>
      <c r="Q46" s="4"/>
      <c r="R46" s="4"/>
      <c r="S46" s="1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>
      <c r="A47" s="43">
        <v>43363</v>
      </c>
      <c r="B47" s="38" t="s">
        <v>8</v>
      </c>
      <c r="C47" s="38" t="s">
        <v>9</v>
      </c>
      <c r="D47" s="38" t="s">
        <v>317</v>
      </c>
      <c r="E47" s="50">
        <v>-25</v>
      </c>
      <c r="F47" s="33">
        <f t="shared" si="0"/>
        <v>127.67999999999984</v>
      </c>
      <c r="G47" s="4"/>
      <c r="H47" s="3" t="s">
        <v>166</v>
      </c>
      <c r="I47" s="1">
        <v>-102.9</v>
      </c>
      <c r="J47" s="4"/>
      <c r="K47" s="1">
        <v>-102.9</v>
      </c>
      <c r="L47" s="46">
        <f t="shared" si="1"/>
        <v>4.7219813048087117E-2</v>
      </c>
      <c r="M47" s="46"/>
      <c r="N47" s="47"/>
      <c r="O47" s="46"/>
      <c r="P47" s="4"/>
      <c r="Q47" s="4"/>
      <c r="R47" s="4"/>
      <c r="S47" s="1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39">
        <v>43371</v>
      </c>
      <c r="B48" s="38" t="s">
        <v>17</v>
      </c>
      <c r="C48" s="38" t="s">
        <v>18</v>
      </c>
      <c r="D48" s="38" t="s">
        <v>282</v>
      </c>
      <c r="E48" s="51">
        <v>-77.900000000000006</v>
      </c>
      <c r="F48" s="33">
        <f t="shared" si="0"/>
        <v>49.779999999999831</v>
      </c>
      <c r="G48" s="36"/>
      <c r="H48" s="3" t="s">
        <v>167</v>
      </c>
      <c r="I48" s="1">
        <v>49.780000000000058</v>
      </c>
      <c r="J48" s="36"/>
      <c r="K48" s="47">
        <f>SUM(K22:K47)</f>
        <v>-2179.17</v>
      </c>
      <c r="L48" s="46">
        <f>SUM(L22:L47)</f>
        <v>0.99999999999999989</v>
      </c>
      <c r="M48" s="46"/>
      <c r="N48" s="47">
        <f>SUM(N22:N47)</f>
        <v>2228.9499999999998</v>
      </c>
      <c r="O48" s="46">
        <f>SUM(O22:O47)</f>
        <v>1</v>
      </c>
      <c r="P48" s="36"/>
      <c r="Q48" s="36"/>
      <c r="R48" s="36"/>
      <c r="S48" s="47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V245"/>
  <sheetViews>
    <sheetView topLeftCell="I190" workbookViewId="0">
      <selection activeCell="W219" sqref="W219"/>
    </sheetView>
  </sheetViews>
  <sheetFormatPr baseColWidth="10" defaultRowHeight="13.2"/>
  <cols>
    <col min="1" max="1" width="9.21875" style="60" hidden="1" customWidth="1"/>
    <col min="2" max="2" width="34" hidden="1" customWidth="1"/>
    <col min="3" max="3" width="9.33203125" hidden="1" customWidth="1"/>
    <col min="9" max="9" width="34" bestFit="1" customWidth="1"/>
    <col min="10" max="10" width="7.21875" style="1" bestFit="1" customWidth="1"/>
    <col min="11" max="11" width="15.6640625" style="1" customWidth="1"/>
    <col min="12" max="12" width="3.33203125" customWidth="1"/>
    <col min="13" max="13" width="34" bestFit="1" customWidth="1"/>
    <col min="14" max="14" width="15" bestFit="1" customWidth="1"/>
    <col min="15" max="15" width="15.6640625" bestFit="1" customWidth="1"/>
    <col min="16" max="16" width="10.33203125" style="56" bestFit="1" customWidth="1"/>
    <col min="17" max="17" width="9.6640625" bestFit="1" customWidth="1"/>
    <col min="18" max="18" width="10.33203125" bestFit="1" customWidth="1"/>
    <col min="19" max="19" width="9.6640625" bestFit="1" customWidth="1"/>
    <col min="20" max="20" width="9.33203125" bestFit="1" customWidth="1"/>
    <col min="21" max="21" width="8.6640625" bestFit="1" customWidth="1"/>
    <col min="22" max="22" width="11" bestFit="1" customWidth="1"/>
  </cols>
  <sheetData>
    <row r="2" spans="1:9">
      <c r="I2" s="69" t="s">
        <v>385</v>
      </c>
    </row>
    <row r="6" spans="1:9">
      <c r="A6" s="59" t="s">
        <v>359</v>
      </c>
      <c r="B6" s="62" t="s">
        <v>360</v>
      </c>
      <c r="C6" s="62" t="s">
        <v>357</v>
      </c>
    </row>
    <row r="7" spans="1:9">
      <c r="A7" s="59">
        <v>9</v>
      </c>
      <c r="B7" s="3" t="s">
        <v>166</v>
      </c>
      <c r="C7" s="47">
        <v>-183.94</v>
      </c>
    </row>
    <row r="8" spans="1:9">
      <c r="A8" s="59">
        <v>10</v>
      </c>
      <c r="B8" s="3" t="s">
        <v>166</v>
      </c>
      <c r="C8" s="1">
        <v>-102.9</v>
      </c>
    </row>
    <row r="9" spans="1:9">
      <c r="A9" s="59">
        <v>9</v>
      </c>
      <c r="B9" s="3" t="s">
        <v>302</v>
      </c>
      <c r="C9" s="47">
        <v>-18.600000000000001</v>
      </c>
    </row>
    <row r="10" spans="1:9">
      <c r="A10" s="60">
        <v>7</v>
      </c>
      <c r="B10" s="3" t="s">
        <v>149</v>
      </c>
      <c r="C10" s="1">
        <v>-56.47</v>
      </c>
    </row>
    <row r="11" spans="1:9">
      <c r="A11" s="59">
        <v>8</v>
      </c>
      <c r="B11" s="3" t="s">
        <v>149</v>
      </c>
      <c r="C11" s="1">
        <v>-59.209999999999994</v>
      </c>
    </row>
    <row r="12" spans="1:9">
      <c r="A12" s="60">
        <v>5</v>
      </c>
      <c r="B12" s="3" t="s">
        <v>142</v>
      </c>
      <c r="C12" s="1">
        <v>-17.399999999999999</v>
      </c>
    </row>
    <row r="13" spans="1:9">
      <c r="A13" s="60">
        <v>7</v>
      </c>
      <c r="B13" s="3" t="s">
        <v>142</v>
      </c>
      <c r="C13" s="1">
        <v>-34</v>
      </c>
    </row>
    <row r="14" spans="1:9">
      <c r="A14" s="59">
        <v>9</v>
      </c>
      <c r="B14" s="3" t="s">
        <v>142</v>
      </c>
      <c r="C14" s="47">
        <v>-4.5</v>
      </c>
    </row>
    <row r="15" spans="1:9">
      <c r="A15" s="59">
        <v>10</v>
      </c>
      <c r="B15" s="3" t="s">
        <v>142</v>
      </c>
      <c r="C15" s="1">
        <v>-61.2</v>
      </c>
    </row>
    <row r="16" spans="1:9">
      <c r="A16" s="59">
        <v>10</v>
      </c>
      <c r="B16" s="3" t="s">
        <v>348</v>
      </c>
      <c r="C16" s="1">
        <v>-70</v>
      </c>
    </row>
    <row r="17" spans="1:3">
      <c r="A17" s="60">
        <v>6</v>
      </c>
      <c r="B17" s="3" t="s">
        <v>137</v>
      </c>
      <c r="C17" s="1">
        <v>-68.16</v>
      </c>
    </row>
    <row r="18" spans="1:3">
      <c r="A18" s="60">
        <v>7</v>
      </c>
      <c r="B18" s="3" t="s">
        <v>137</v>
      </c>
      <c r="C18" s="1">
        <v>-20.23</v>
      </c>
    </row>
    <row r="19" spans="1:3">
      <c r="A19" s="59">
        <v>9</v>
      </c>
      <c r="B19" s="3" t="s">
        <v>137</v>
      </c>
      <c r="C19" s="47">
        <v>-72.48</v>
      </c>
    </row>
    <row r="20" spans="1:3">
      <c r="A20" s="59">
        <v>10</v>
      </c>
      <c r="B20" s="3" t="s">
        <v>137</v>
      </c>
      <c r="C20" s="1">
        <v>-70.510000000000005</v>
      </c>
    </row>
    <row r="21" spans="1:3">
      <c r="A21" s="60">
        <v>6</v>
      </c>
      <c r="B21" s="3" t="s">
        <v>195</v>
      </c>
      <c r="C21" s="1">
        <v>-30.8</v>
      </c>
    </row>
    <row r="22" spans="1:3">
      <c r="A22" s="59">
        <v>10</v>
      </c>
      <c r="B22" s="3" t="s">
        <v>322</v>
      </c>
      <c r="C22" s="18"/>
    </row>
    <row r="23" spans="1:3">
      <c r="A23" s="59">
        <v>8</v>
      </c>
      <c r="B23" s="3" t="s">
        <v>252</v>
      </c>
      <c r="C23" s="4"/>
    </row>
    <row r="24" spans="1:3">
      <c r="A24" s="59">
        <v>10</v>
      </c>
      <c r="B24" s="3" t="s">
        <v>252</v>
      </c>
      <c r="C24" s="37"/>
    </row>
    <row r="25" spans="1:3">
      <c r="A25" s="60">
        <v>7</v>
      </c>
      <c r="B25" s="3" t="s">
        <v>154</v>
      </c>
      <c r="C25" s="1">
        <v>-30</v>
      </c>
    </row>
    <row r="26" spans="1:3">
      <c r="A26" s="60">
        <v>5</v>
      </c>
      <c r="B26" s="3" t="s">
        <v>151</v>
      </c>
      <c r="C26" s="1">
        <v>-78.97</v>
      </c>
    </row>
    <row r="27" spans="1:3">
      <c r="A27" s="60">
        <v>6</v>
      </c>
      <c r="B27" s="3" t="s">
        <v>151</v>
      </c>
      <c r="C27" s="1">
        <v>-39.19</v>
      </c>
    </row>
    <row r="28" spans="1:3">
      <c r="A28" s="60">
        <v>7</v>
      </c>
      <c r="B28" s="3" t="s">
        <v>151</v>
      </c>
      <c r="C28" s="1">
        <v>-115.47999999999999</v>
      </c>
    </row>
    <row r="29" spans="1:3">
      <c r="A29" s="59">
        <v>8</v>
      </c>
      <c r="B29" s="3" t="s">
        <v>151</v>
      </c>
      <c r="C29" s="1">
        <v>-41.5</v>
      </c>
    </row>
    <row r="30" spans="1:3">
      <c r="A30" s="59">
        <v>10</v>
      </c>
      <c r="B30" s="3" t="s">
        <v>151</v>
      </c>
      <c r="C30" s="1">
        <v>-118.38999999999999</v>
      </c>
    </row>
    <row r="31" spans="1:3">
      <c r="A31" s="60">
        <v>5</v>
      </c>
      <c r="B31" s="3" t="s">
        <v>131</v>
      </c>
      <c r="C31" s="1">
        <v>-4.97</v>
      </c>
    </row>
    <row r="32" spans="1:3">
      <c r="A32" s="60">
        <v>6</v>
      </c>
      <c r="B32" s="3" t="s">
        <v>131</v>
      </c>
      <c r="C32" s="1">
        <v>-4.97</v>
      </c>
    </row>
    <row r="33" spans="1:3">
      <c r="A33" s="60">
        <v>7</v>
      </c>
      <c r="B33" s="3" t="s">
        <v>131</v>
      </c>
      <c r="C33" s="1">
        <v>-3.78</v>
      </c>
    </row>
    <row r="34" spans="1:3">
      <c r="A34" s="59">
        <v>8</v>
      </c>
      <c r="B34" s="3" t="s">
        <v>131</v>
      </c>
      <c r="C34" s="1">
        <v>-3.78</v>
      </c>
    </row>
    <row r="35" spans="1:3">
      <c r="A35" s="59">
        <v>9</v>
      </c>
      <c r="B35" s="3" t="s">
        <v>131</v>
      </c>
      <c r="C35" s="47">
        <v>-3.78</v>
      </c>
    </row>
    <row r="36" spans="1:3">
      <c r="A36" s="59">
        <v>10</v>
      </c>
      <c r="B36" s="3" t="s">
        <v>131</v>
      </c>
      <c r="C36" s="1">
        <v>-3.78</v>
      </c>
    </row>
    <row r="37" spans="1:3">
      <c r="A37" s="60">
        <v>5</v>
      </c>
      <c r="B37" s="3" t="s">
        <v>9</v>
      </c>
      <c r="C37" s="1">
        <v>-188.73</v>
      </c>
    </row>
    <row r="38" spans="1:3">
      <c r="A38" s="60">
        <v>5</v>
      </c>
      <c r="B38" s="3" t="s">
        <v>146</v>
      </c>
      <c r="C38" s="37"/>
    </row>
    <row r="39" spans="1:3">
      <c r="A39" s="60">
        <v>7</v>
      </c>
      <c r="B39" s="3" t="s">
        <v>146</v>
      </c>
      <c r="C39" s="37"/>
    </row>
    <row r="40" spans="1:3">
      <c r="A40" s="59">
        <v>9</v>
      </c>
      <c r="B40" s="3" t="s">
        <v>146</v>
      </c>
      <c r="C40" s="6"/>
    </row>
    <row r="41" spans="1:3">
      <c r="A41" s="59">
        <v>10</v>
      </c>
      <c r="B41" s="3" t="s">
        <v>146</v>
      </c>
      <c r="C41" s="37"/>
    </row>
    <row r="42" spans="1:3">
      <c r="A42" s="59">
        <v>9</v>
      </c>
      <c r="B42" s="3" t="s">
        <v>315</v>
      </c>
      <c r="C42" s="6"/>
    </row>
    <row r="43" spans="1:3">
      <c r="A43" s="60">
        <v>7</v>
      </c>
      <c r="B43" s="3" t="s">
        <v>152</v>
      </c>
      <c r="C43" s="1">
        <v>-40.01</v>
      </c>
    </row>
    <row r="44" spans="1:3">
      <c r="A44" s="60">
        <v>7</v>
      </c>
      <c r="B44" s="3" t="s">
        <v>148</v>
      </c>
      <c r="C44" s="1">
        <v>-348.99</v>
      </c>
    </row>
    <row r="45" spans="1:3">
      <c r="A45" s="60">
        <v>5</v>
      </c>
      <c r="B45" s="3" t="s">
        <v>196</v>
      </c>
      <c r="C45" s="1">
        <v>-73.95</v>
      </c>
    </row>
    <row r="46" spans="1:3">
      <c r="A46" s="60">
        <v>6</v>
      </c>
      <c r="B46" s="3" t="s">
        <v>196</v>
      </c>
      <c r="C46" s="1">
        <v>-13.6</v>
      </c>
    </row>
    <row r="47" spans="1:3">
      <c r="A47" s="59">
        <v>9</v>
      </c>
      <c r="B47" s="3" t="s">
        <v>196</v>
      </c>
      <c r="C47" s="6">
        <v>-18</v>
      </c>
    </row>
    <row r="48" spans="1:3">
      <c r="A48" s="59">
        <v>10</v>
      </c>
      <c r="B48" s="3" t="s">
        <v>196</v>
      </c>
      <c r="C48" s="1">
        <v>-39.6</v>
      </c>
    </row>
    <row r="49" spans="1:3">
      <c r="A49" s="60">
        <v>5</v>
      </c>
      <c r="B49" s="3" t="s">
        <v>236</v>
      </c>
      <c r="C49" s="1">
        <v>-195.47</v>
      </c>
    </row>
    <row r="50" spans="1:3">
      <c r="A50" s="60">
        <v>7</v>
      </c>
      <c r="B50" s="3" t="s">
        <v>236</v>
      </c>
      <c r="C50" s="1">
        <v>-71.680000000000007</v>
      </c>
    </row>
    <row r="51" spans="1:3">
      <c r="A51" s="60">
        <v>5</v>
      </c>
      <c r="B51" s="3" t="s">
        <v>132</v>
      </c>
      <c r="C51" s="1">
        <v>-352.37</v>
      </c>
    </row>
    <row r="52" spans="1:3">
      <c r="A52" s="60">
        <v>6</v>
      </c>
      <c r="B52" s="3" t="s">
        <v>132</v>
      </c>
      <c r="C52" s="1">
        <v>-352.37</v>
      </c>
    </row>
    <row r="53" spans="1:3">
      <c r="A53" s="60">
        <v>7</v>
      </c>
      <c r="B53" s="3" t="s">
        <v>132</v>
      </c>
      <c r="C53" s="1">
        <v>-352.37</v>
      </c>
    </row>
    <row r="54" spans="1:3">
      <c r="A54" s="59">
        <v>8</v>
      </c>
      <c r="B54" s="3" t="s">
        <v>132</v>
      </c>
      <c r="C54" s="1">
        <v>-352.37</v>
      </c>
    </row>
    <row r="55" spans="1:3">
      <c r="A55" s="59">
        <v>9</v>
      </c>
      <c r="B55" s="3" t="s">
        <v>132</v>
      </c>
      <c r="C55" s="6">
        <v>-352.37</v>
      </c>
    </row>
    <row r="56" spans="1:3">
      <c r="A56" s="59">
        <v>10</v>
      </c>
      <c r="B56" s="3" t="s">
        <v>132</v>
      </c>
      <c r="C56" s="1">
        <v>-352.37</v>
      </c>
    </row>
    <row r="57" spans="1:3">
      <c r="A57" s="60">
        <v>5</v>
      </c>
      <c r="B57" s="3" t="s">
        <v>64</v>
      </c>
      <c r="C57" s="1">
        <v>-125.11</v>
      </c>
    </row>
    <row r="58" spans="1:3">
      <c r="A58" s="60">
        <v>7</v>
      </c>
      <c r="B58" s="3" t="s">
        <v>64</v>
      </c>
      <c r="C58" s="1">
        <v>-322.74</v>
      </c>
    </row>
    <row r="59" spans="1:3">
      <c r="A59" s="59">
        <v>9</v>
      </c>
      <c r="B59" s="3" t="s">
        <v>64</v>
      </c>
      <c r="C59" s="47">
        <v>-221.62</v>
      </c>
    </row>
    <row r="60" spans="1:3">
      <c r="A60" s="60">
        <v>7</v>
      </c>
      <c r="B60" s="3" t="s">
        <v>162</v>
      </c>
      <c r="C60" s="1">
        <v>-10.42</v>
      </c>
    </row>
    <row r="61" spans="1:3">
      <c r="A61" s="59">
        <v>9</v>
      </c>
      <c r="B61" s="3" t="s">
        <v>162</v>
      </c>
      <c r="C61" s="6">
        <v>-27.72</v>
      </c>
    </row>
    <row r="62" spans="1:3">
      <c r="A62" s="59">
        <v>10</v>
      </c>
      <c r="B62" s="3" t="s">
        <v>162</v>
      </c>
      <c r="C62" s="1">
        <v>-58.28</v>
      </c>
    </row>
    <row r="63" spans="1:3">
      <c r="A63" s="60">
        <v>5</v>
      </c>
      <c r="B63" s="3" t="s">
        <v>230</v>
      </c>
      <c r="C63" s="1">
        <v>-11.47</v>
      </c>
    </row>
    <row r="64" spans="1:3">
      <c r="A64" s="60">
        <v>6</v>
      </c>
      <c r="B64" s="3" t="s">
        <v>230</v>
      </c>
      <c r="C64" s="1">
        <v>-11.47</v>
      </c>
    </row>
    <row r="65" spans="1:11">
      <c r="A65" s="60">
        <v>7</v>
      </c>
      <c r="B65" s="3" t="s">
        <v>230</v>
      </c>
      <c r="C65" s="1">
        <v>-11.47</v>
      </c>
    </row>
    <row r="66" spans="1:11">
      <c r="A66" s="59">
        <v>8</v>
      </c>
      <c r="B66" s="3" t="s">
        <v>230</v>
      </c>
      <c r="C66" s="1">
        <v>-11.47</v>
      </c>
      <c r="J66"/>
      <c r="K66"/>
    </row>
    <row r="67" spans="1:11">
      <c r="A67" s="59">
        <v>9</v>
      </c>
      <c r="B67" s="3" t="s">
        <v>230</v>
      </c>
      <c r="C67" s="48">
        <v>-11.47</v>
      </c>
    </row>
    <row r="68" spans="1:11">
      <c r="A68" s="59">
        <v>10</v>
      </c>
      <c r="B68" s="3" t="s">
        <v>230</v>
      </c>
      <c r="C68" s="1">
        <v>-11.47</v>
      </c>
    </row>
    <row r="69" spans="1:11">
      <c r="A69" s="60">
        <v>5</v>
      </c>
      <c r="B69" s="3" t="s">
        <v>231</v>
      </c>
      <c r="C69" s="1">
        <v>-1.25</v>
      </c>
    </row>
    <row r="70" spans="1:11">
      <c r="A70" s="60">
        <v>6</v>
      </c>
      <c r="B70" s="3" t="s">
        <v>231</v>
      </c>
      <c r="C70" s="1">
        <v>-1.25</v>
      </c>
    </row>
    <row r="71" spans="1:11">
      <c r="A71" s="60">
        <v>7</v>
      </c>
      <c r="B71" s="3" t="s">
        <v>231</v>
      </c>
      <c r="C71" s="1">
        <v>-1.25</v>
      </c>
    </row>
    <row r="72" spans="1:11">
      <c r="A72" s="59">
        <v>8</v>
      </c>
      <c r="B72" s="3" t="s">
        <v>231</v>
      </c>
      <c r="C72" s="1">
        <v>-1.25</v>
      </c>
    </row>
    <row r="73" spans="1:11">
      <c r="A73" s="59">
        <v>9</v>
      </c>
      <c r="B73" s="3" t="s">
        <v>231</v>
      </c>
      <c r="C73" s="47">
        <v>-1.25</v>
      </c>
    </row>
    <row r="74" spans="1:11">
      <c r="A74" s="60">
        <v>6</v>
      </c>
      <c r="B74" s="3" t="s">
        <v>145</v>
      </c>
      <c r="C74" s="18"/>
    </row>
    <row r="75" spans="1:11">
      <c r="A75" s="60">
        <v>7</v>
      </c>
      <c r="B75" s="3" t="s">
        <v>145</v>
      </c>
      <c r="C75" s="37"/>
    </row>
    <row r="76" spans="1:11">
      <c r="A76" s="60">
        <v>5</v>
      </c>
      <c r="B76" s="3" t="s">
        <v>147</v>
      </c>
      <c r="C76" s="37"/>
    </row>
    <row r="77" spans="1:11">
      <c r="A77" s="60">
        <v>7</v>
      </c>
      <c r="B77" s="3" t="s">
        <v>147</v>
      </c>
      <c r="C77" s="37"/>
    </row>
    <row r="78" spans="1:11">
      <c r="A78" s="59">
        <v>8</v>
      </c>
      <c r="B78" s="3" t="s">
        <v>271</v>
      </c>
      <c r="C78" s="37"/>
    </row>
    <row r="79" spans="1:11">
      <c r="A79" s="60">
        <v>7</v>
      </c>
      <c r="B79" s="3" t="s">
        <v>144</v>
      </c>
      <c r="C79" s="37"/>
    </row>
    <row r="80" spans="1:11">
      <c r="A80" s="60">
        <v>7</v>
      </c>
      <c r="B80" s="3" t="s">
        <v>156</v>
      </c>
      <c r="C80" s="1">
        <v>-23.5</v>
      </c>
    </row>
    <row r="81" spans="1:3">
      <c r="A81" s="60">
        <v>7</v>
      </c>
      <c r="B81" s="3" t="s">
        <v>161</v>
      </c>
      <c r="C81" s="1">
        <v>-10.58</v>
      </c>
    </row>
    <row r="82" spans="1:3">
      <c r="A82" s="60">
        <v>7</v>
      </c>
      <c r="B82" s="3" t="s">
        <v>155</v>
      </c>
      <c r="C82" s="1">
        <v>-23.95</v>
      </c>
    </row>
    <row r="83" spans="1:3">
      <c r="A83" s="60">
        <v>5</v>
      </c>
      <c r="B83" s="3" t="s">
        <v>143</v>
      </c>
      <c r="C83" s="1">
        <v>-15.4</v>
      </c>
    </row>
    <row r="84" spans="1:3">
      <c r="A84" s="60">
        <v>7</v>
      </c>
      <c r="B84" s="3" t="s">
        <v>143</v>
      </c>
      <c r="C84" s="1">
        <v>-396.59</v>
      </c>
    </row>
    <row r="85" spans="1:3">
      <c r="A85" s="59">
        <v>9</v>
      </c>
      <c r="B85" s="3" t="s">
        <v>143</v>
      </c>
      <c r="C85" s="48">
        <v>-19</v>
      </c>
    </row>
    <row r="86" spans="1:3">
      <c r="A86" s="60">
        <v>5</v>
      </c>
      <c r="B86" s="3" t="s">
        <v>130</v>
      </c>
      <c r="C86" s="1">
        <v>-50.15</v>
      </c>
    </row>
    <row r="87" spans="1:3">
      <c r="A87" s="60">
        <v>6</v>
      </c>
      <c r="B87" s="3" t="s">
        <v>130</v>
      </c>
      <c r="C87" s="37"/>
    </row>
    <row r="88" spans="1:3">
      <c r="A88" s="60">
        <v>7</v>
      </c>
      <c r="B88" s="3" t="s">
        <v>130</v>
      </c>
      <c r="C88" s="1">
        <v>-71.209999999999994</v>
      </c>
    </row>
    <row r="89" spans="1:3">
      <c r="A89" s="59">
        <v>8</v>
      </c>
      <c r="B89" s="3" t="s">
        <v>130</v>
      </c>
      <c r="C89" s="1">
        <v>-63.39</v>
      </c>
    </row>
    <row r="90" spans="1:3">
      <c r="A90" s="59">
        <v>9</v>
      </c>
      <c r="B90" s="3" t="s">
        <v>130</v>
      </c>
      <c r="C90" s="48">
        <v>-30.58</v>
      </c>
    </row>
    <row r="91" spans="1:3">
      <c r="A91" s="59">
        <v>10</v>
      </c>
      <c r="B91" s="3" t="s">
        <v>130</v>
      </c>
      <c r="C91" s="1">
        <v>-55.89</v>
      </c>
    </row>
    <row r="92" spans="1:3">
      <c r="A92" s="59">
        <v>10</v>
      </c>
      <c r="B92" s="3" t="s">
        <v>303</v>
      </c>
      <c r="C92" s="1">
        <v>-25</v>
      </c>
    </row>
    <row r="93" spans="1:3">
      <c r="A93" s="60">
        <v>7</v>
      </c>
      <c r="B93" s="3" t="s">
        <v>159</v>
      </c>
      <c r="C93" s="1">
        <v>-15</v>
      </c>
    </row>
    <row r="94" spans="1:3">
      <c r="A94" s="60">
        <v>5</v>
      </c>
      <c r="B94" s="3" t="s">
        <v>141</v>
      </c>
      <c r="C94" s="1">
        <v>-7.99</v>
      </c>
    </row>
    <row r="95" spans="1:3">
      <c r="A95" s="60">
        <v>6</v>
      </c>
      <c r="B95" s="3" t="s">
        <v>141</v>
      </c>
      <c r="C95" s="1">
        <v>-7.99</v>
      </c>
    </row>
    <row r="96" spans="1:3">
      <c r="A96" s="60">
        <v>7</v>
      </c>
      <c r="B96" s="3" t="s">
        <v>141</v>
      </c>
      <c r="C96" s="1">
        <v>-7.99</v>
      </c>
    </row>
    <row r="97" spans="1:3">
      <c r="A97" s="59">
        <v>8</v>
      </c>
      <c r="B97" s="3" t="s">
        <v>141</v>
      </c>
      <c r="C97" s="1">
        <v>-7.99</v>
      </c>
    </row>
    <row r="98" spans="1:3">
      <c r="A98" s="59">
        <v>10</v>
      </c>
      <c r="B98" s="3" t="s">
        <v>141</v>
      </c>
      <c r="C98" s="1">
        <v>-15.98</v>
      </c>
    </row>
    <row r="99" spans="1:3">
      <c r="A99" s="60">
        <v>7</v>
      </c>
      <c r="B99" s="3" t="s">
        <v>153</v>
      </c>
      <c r="C99" s="1">
        <v>-34.75</v>
      </c>
    </row>
    <row r="100" spans="1:3">
      <c r="A100" s="60">
        <v>5</v>
      </c>
      <c r="B100" s="3" t="s">
        <v>78</v>
      </c>
      <c r="C100" s="1">
        <v>-83.5</v>
      </c>
    </row>
    <row r="101" spans="1:3">
      <c r="A101" s="60">
        <v>6</v>
      </c>
      <c r="B101" s="3" t="s">
        <v>78</v>
      </c>
      <c r="C101" s="1">
        <v>-77.78</v>
      </c>
    </row>
    <row r="102" spans="1:3">
      <c r="A102" s="60">
        <v>7</v>
      </c>
      <c r="B102" s="3" t="s">
        <v>78</v>
      </c>
      <c r="C102" s="1">
        <v>-91.26</v>
      </c>
    </row>
    <row r="103" spans="1:3">
      <c r="A103" s="59">
        <v>8</v>
      </c>
      <c r="B103" s="3" t="s">
        <v>78</v>
      </c>
      <c r="C103" s="1">
        <v>-93.41</v>
      </c>
    </row>
    <row r="104" spans="1:3">
      <c r="A104" s="59">
        <v>9</v>
      </c>
      <c r="B104" s="3" t="s">
        <v>78</v>
      </c>
      <c r="C104" s="48">
        <v>-67.53</v>
      </c>
    </row>
    <row r="105" spans="1:3">
      <c r="A105" s="59">
        <v>10</v>
      </c>
      <c r="B105" s="3" t="s">
        <v>78</v>
      </c>
      <c r="C105" s="1">
        <v>-62.99</v>
      </c>
    </row>
    <row r="106" spans="1:3">
      <c r="A106" s="60">
        <v>5</v>
      </c>
      <c r="B106" s="3" t="s">
        <v>238</v>
      </c>
      <c r="C106" s="1">
        <v>-77.900000000000006</v>
      </c>
    </row>
    <row r="107" spans="1:3">
      <c r="A107" s="60">
        <v>7</v>
      </c>
      <c r="B107" s="3" t="s">
        <v>234</v>
      </c>
      <c r="C107" s="1">
        <v>-4</v>
      </c>
    </row>
    <row r="108" spans="1:3">
      <c r="A108" s="60">
        <v>5</v>
      </c>
      <c r="B108" s="3" t="s">
        <v>243</v>
      </c>
      <c r="C108" s="37"/>
    </row>
    <row r="109" spans="1:3">
      <c r="A109" s="60">
        <v>7</v>
      </c>
      <c r="B109" s="3" t="s">
        <v>170</v>
      </c>
    </row>
    <row r="110" spans="1:3">
      <c r="A110" s="60">
        <v>5</v>
      </c>
      <c r="B110" s="3" t="s">
        <v>138</v>
      </c>
      <c r="C110" s="1">
        <v>-71.11</v>
      </c>
    </row>
    <row r="111" spans="1:3">
      <c r="A111" s="60">
        <v>6</v>
      </c>
      <c r="B111" s="3" t="s">
        <v>138</v>
      </c>
      <c r="C111" s="1">
        <v>-86.09</v>
      </c>
    </row>
    <row r="112" spans="1:3">
      <c r="A112" s="60">
        <v>7</v>
      </c>
      <c r="B112" s="3" t="s">
        <v>138</v>
      </c>
      <c r="C112" s="1">
        <v>-76.949999999999989</v>
      </c>
    </row>
    <row r="113" spans="1:3">
      <c r="A113" s="59">
        <v>8</v>
      </c>
      <c r="B113" s="3" t="s">
        <v>138</v>
      </c>
      <c r="C113" s="1">
        <v>-20.5</v>
      </c>
    </row>
    <row r="114" spans="1:3">
      <c r="A114" s="59">
        <v>9</v>
      </c>
      <c r="B114" s="3" t="s">
        <v>138</v>
      </c>
      <c r="C114" s="48">
        <v>-88.18</v>
      </c>
    </row>
    <row r="115" spans="1:3">
      <c r="A115" s="60">
        <v>5</v>
      </c>
      <c r="B115" s="3" t="s">
        <v>133</v>
      </c>
      <c r="C115" s="37"/>
    </row>
    <row r="116" spans="1:3">
      <c r="A116" s="60">
        <v>6</v>
      </c>
      <c r="B116" s="3" t="s">
        <v>133</v>
      </c>
      <c r="C116" s="37"/>
    </row>
    <row r="117" spans="1:3">
      <c r="A117" s="60">
        <v>7</v>
      </c>
      <c r="B117" s="3" t="s">
        <v>133</v>
      </c>
      <c r="C117" s="1"/>
    </row>
    <row r="118" spans="1:3">
      <c r="A118" s="59">
        <v>8</v>
      </c>
      <c r="B118" s="3" t="s">
        <v>133</v>
      </c>
      <c r="C118" s="37"/>
    </row>
    <row r="119" spans="1:3">
      <c r="A119" s="59">
        <v>9</v>
      </c>
      <c r="B119" s="3" t="s">
        <v>133</v>
      </c>
      <c r="C119" s="47"/>
    </row>
    <row r="120" spans="1:3">
      <c r="A120" s="59">
        <v>10</v>
      </c>
      <c r="B120" s="3" t="s">
        <v>133</v>
      </c>
      <c r="C120" s="37"/>
    </row>
    <row r="121" spans="1:3">
      <c r="A121" s="60">
        <v>6</v>
      </c>
      <c r="B121" s="3" t="s">
        <v>172</v>
      </c>
      <c r="C121" s="37"/>
    </row>
    <row r="122" spans="1:3">
      <c r="A122" s="59">
        <v>10</v>
      </c>
      <c r="B122" s="3" t="s">
        <v>172</v>
      </c>
      <c r="C122" s="37"/>
    </row>
    <row r="123" spans="1:3">
      <c r="A123" s="60">
        <v>7</v>
      </c>
      <c r="B123" s="3" t="s">
        <v>150</v>
      </c>
      <c r="C123" s="1">
        <v>-41</v>
      </c>
    </row>
    <row r="124" spans="1:3">
      <c r="A124" s="60">
        <v>5</v>
      </c>
      <c r="B124" s="3" t="s">
        <v>135</v>
      </c>
      <c r="C124" s="1">
        <v>-20.8</v>
      </c>
    </row>
    <row r="125" spans="1:3">
      <c r="A125" s="60">
        <v>6</v>
      </c>
      <c r="B125" s="3" t="s">
        <v>135</v>
      </c>
      <c r="C125" s="1">
        <v>-14.1</v>
      </c>
    </row>
    <row r="126" spans="1:3">
      <c r="A126" s="60">
        <v>7</v>
      </c>
      <c r="B126" s="3" t="s">
        <v>135</v>
      </c>
      <c r="C126" s="1">
        <v>-16.7</v>
      </c>
    </row>
    <row r="127" spans="1:3">
      <c r="A127" s="59">
        <v>9</v>
      </c>
      <c r="B127" s="3" t="s">
        <v>135</v>
      </c>
      <c r="C127" s="47">
        <v>-26</v>
      </c>
    </row>
    <row r="128" spans="1:3">
      <c r="A128" s="59">
        <v>10</v>
      </c>
      <c r="B128" s="3" t="s">
        <v>135</v>
      </c>
      <c r="C128" s="1">
        <v>-14.5</v>
      </c>
    </row>
    <row r="129" spans="1:3">
      <c r="A129" s="60">
        <v>5</v>
      </c>
      <c r="B129" s="3" t="s">
        <v>42</v>
      </c>
      <c r="C129" s="1">
        <v>-20</v>
      </c>
    </row>
    <row r="130" spans="1:3">
      <c r="A130" s="60">
        <v>6</v>
      </c>
      <c r="B130" s="3" t="s">
        <v>42</v>
      </c>
      <c r="C130" s="1">
        <v>-120</v>
      </c>
    </row>
    <row r="131" spans="1:3">
      <c r="A131" s="60">
        <v>7</v>
      </c>
      <c r="B131" s="3" t="s">
        <v>42</v>
      </c>
      <c r="C131" s="1">
        <v>-190</v>
      </c>
    </row>
    <row r="132" spans="1:3">
      <c r="A132" s="59">
        <v>9</v>
      </c>
      <c r="B132" s="3" t="s">
        <v>42</v>
      </c>
      <c r="C132" s="47">
        <v>-140</v>
      </c>
    </row>
    <row r="133" spans="1:3">
      <c r="A133" s="59">
        <v>10</v>
      </c>
      <c r="B133" s="3" t="s">
        <v>42</v>
      </c>
      <c r="C133" s="1">
        <v>-50</v>
      </c>
    </row>
    <row r="134" spans="1:3">
      <c r="A134" s="60">
        <v>5</v>
      </c>
      <c r="B134" s="3" t="s">
        <v>197</v>
      </c>
      <c r="C134" s="37"/>
    </row>
    <row r="135" spans="1:3">
      <c r="A135" s="60">
        <v>6</v>
      </c>
      <c r="B135" s="3" t="s">
        <v>197</v>
      </c>
      <c r="C135" s="37"/>
    </row>
    <row r="136" spans="1:3">
      <c r="A136" s="60">
        <v>7</v>
      </c>
      <c r="B136" s="3" t="s">
        <v>197</v>
      </c>
    </row>
    <row r="137" spans="1:3">
      <c r="A137" s="59">
        <v>8</v>
      </c>
      <c r="B137" s="3" t="s">
        <v>197</v>
      </c>
      <c r="C137" s="37"/>
    </row>
    <row r="138" spans="1:3">
      <c r="A138" s="59">
        <v>9</v>
      </c>
      <c r="B138" s="3" t="s">
        <v>197</v>
      </c>
      <c r="C138" s="6"/>
    </row>
    <row r="139" spans="1:3">
      <c r="A139" s="59">
        <v>10</v>
      </c>
      <c r="B139" s="3" t="s">
        <v>197</v>
      </c>
      <c r="C139" s="37"/>
    </row>
    <row r="140" spans="1:3">
      <c r="A140" s="59">
        <v>10</v>
      </c>
      <c r="B140" s="3" t="s">
        <v>304</v>
      </c>
      <c r="C140" s="1">
        <v>-5</v>
      </c>
    </row>
    <row r="141" spans="1:3">
      <c r="A141" s="60">
        <v>7</v>
      </c>
      <c r="B141" s="3" t="s">
        <v>158</v>
      </c>
      <c r="C141" s="1">
        <v>-15.8</v>
      </c>
    </row>
    <row r="142" spans="1:3">
      <c r="A142" s="60">
        <v>6</v>
      </c>
      <c r="B142" s="3" t="s">
        <v>157</v>
      </c>
      <c r="C142" s="1">
        <v>-144</v>
      </c>
    </row>
    <row r="143" spans="1:3">
      <c r="A143" s="60">
        <v>7</v>
      </c>
      <c r="B143" s="3" t="s">
        <v>157</v>
      </c>
      <c r="C143" s="1">
        <v>-22.8</v>
      </c>
    </row>
    <row r="144" spans="1:3">
      <c r="A144" s="59">
        <v>10</v>
      </c>
      <c r="B144" s="3" t="s">
        <v>157</v>
      </c>
      <c r="C144" s="1">
        <v>-108</v>
      </c>
    </row>
    <row r="145" spans="1:22">
      <c r="A145" s="60">
        <v>5</v>
      </c>
      <c r="B145" s="3" t="s">
        <v>194</v>
      </c>
      <c r="C145" s="1">
        <v>-251.10000000000002</v>
      </c>
    </row>
    <row r="146" spans="1:22">
      <c r="A146" s="60">
        <v>6</v>
      </c>
      <c r="B146" s="3" t="s">
        <v>194</v>
      </c>
      <c r="C146" s="1">
        <v>-348.66999999999996</v>
      </c>
    </row>
    <row r="147" spans="1:22">
      <c r="A147" s="60">
        <v>7</v>
      </c>
      <c r="B147" s="3" t="s">
        <v>194</v>
      </c>
      <c r="C147" s="1">
        <v>-209.71999999999997</v>
      </c>
    </row>
    <row r="148" spans="1:22">
      <c r="A148" s="59">
        <v>8</v>
      </c>
      <c r="B148" s="3" t="s">
        <v>194</v>
      </c>
      <c r="C148" s="1">
        <v>-671.93000000000018</v>
      </c>
    </row>
    <row r="149" spans="1:22">
      <c r="A149" s="59">
        <v>9</v>
      </c>
      <c r="B149" s="3" t="s">
        <v>194</v>
      </c>
      <c r="C149" s="47">
        <v>-303.51</v>
      </c>
    </row>
    <row r="150" spans="1:22">
      <c r="A150" s="59">
        <v>10</v>
      </c>
      <c r="B150" s="3" t="s">
        <v>194</v>
      </c>
      <c r="C150" s="1">
        <v>-251.30999999999997</v>
      </c>
    </row>
    <row r="151" spans="1:22">
      <c r="A151" s="60">
        <v>5</v>
      </c>
      <c r="B151" s="3" t="s">
        <v>213</v>
      </c>
      <c r="C151" s="1">
        <v>-909</v>
      </c>
    </row>
    <row r="152" spans="1:22">
      <c r="A152" s="59">
        <v>10</v>
      </c>
      <c r="B152" s="3" t="s">
        <v>61</v>
      </c>
      <c r="C152" s="1">
        <v>-702</v>
      </c>
    </row>
    <row r="153" spans="1:22">
      <c r="A153" s="60">
        <v>7</v>
      </c>
      <c r="B153" s="3" t="s">
        <v>160</v>
      </c>
      <c r="C153" s="1">
        <v>-13.7</v>
      </c>
    </row>
    <row r="154" spans="1:22">
      <c r="A154" s="59">
        <v>8</v>
      </c>
      <c r="B154" s="3" t="s">
        <v>270</v>
      </c>
      <c r="C154" s="47"/>
      <c r="P154"/>
      <c r="T154" s="1"/>
      <c r="U154" s="1"/>
      <c r="V154" s="56"/>
    </row>
    <row r="155" spans="1:22">
      <c r="A155" s="59"/>
      <c r="B155" s="3"/>
      <c r="C155" s="47"/>
      <c r="P155"/>
      <c r="T155" s="1"/>
      <c r="U155" s="1"/>
      <c r="V155" s="56"/>
    </row>
    <row r="156" spans="1:22">
      <c r="B156" s="4"/>
      <c r="C156" s="64"/>
      <c r="H156" s="64"/>
      <c r="I156" s="64" t="s">
        <v>376</v>
      </c>
      <c r="K156" s="61"/>
      <c r="N156" s="63" t="s">
        <v>361</v>
      </c>
      <c r="O156" s="1"/>
      <c r="P156" s="71" t="s">
        <v>364</v>
      </c>
      <c r="Q156" s="72"/>
      <c r="R156" s="73" t="s">
        <v>367</v>
      </c>
      <c r="S156" s="74"/>
      <c r="T156" s="75" t="s">
        <v>366</v>
      </c>
      <c r="U156" s="76"/>
      <c r="V156" s="65" t="s">
        <v>368</v>
      </c>
    </row>
    <row r="157" spans="1:22">
      <c r="B157" s="67"/>
      <c r="C157" s="10"/>
      <c r="H157" s="6"/>
      <c r="I157" s="3" t="s">
        <v>132</v>
      </c>
      <c r="J157" s="66">
        <v>0.2055504513569876</v>
      </c>
      <c r="M157" s="2" t="s">
        <v>165</v>
      </c>
      <c r="N157" s="1" t="s">
        <v>362</v>
      </c>
      <c r="O157" s="1" t="s">
        <v>363</v>
      </c>
      <c r="P157" s="73" t="s">
        <v>365</v>
      </c>
      <c r="Q157" s="74"/>
      <c r="T157" s="1"/>
      <c r="U157" s="1"/>
      <c r="V157" s="56"/>
    </row>
    <row r="158" spans="1:22">
      <c r="B158" s="67"/>
      <c r="C158" s="6"/>
      <c r="H158" s="6"/>
      <c r="I158" s="3" t="s">
        <v>194</v>
      </c>
      <c r="J158" s="66">
        <v>0.19796901508412204</v>
      </c>
      <c r="M158" s="3" t="s">
        <v>166</v>
      </c>
      <c r="N158" s="1">
        <v>-286.84000000000003</v>
      </c>
      <c r="O158" s="1"/>
      <c r="P158" s="1">
        <v>-286.84000000000003</v>
      </c>
      <c r="Q158" s="1"/>
      <c r="R158" s="1">
        <v>-286.84000000000003</v>
      </c>
      <c r="S158" s="1"/>
      <c r="T158" s="1">
        <f>R158/6</f>
        <v>-47.806666666666672</v>
      </c>
      <c r="U158" s="1"/>
      <c r="V158" s="66">
        <f t="shared" ref="V158:V164" si="0">T158/T$214</f>
        <v>2.7887396518450465E-2</v>
      </c>
    </row>
    <row r="159" spans="1:22">
      <c r="B159" s="67"/>
      <c r="C159" s="6"/>
      <c r="H159" s="6"/>
      <c r="I159" s="3" t="s">
        <v>64</v>
      </c>
      <c r="J159" s="66">
        <v>6.5087767909660546E-2</v>
      </c>
      <c r="M159" s="3" t="s">
        <v>302</v>
      </c>
      <c r="N159" s="1">
        <v>-18.600000000000001</v>
      </c>
      <c r="O159" s="1"/>
      <c r="P159" s="1">
        <v>-18.600000000000001</v>
      </c>
      <c r="Q159" s="1"/>
      <c r="R159" s="1">
        <v>-18.600000000000001</v>
      </c>
      <c r="S159" s="1"/>
      <c r="T159" s="1">
        <f t="shared" ref="T159:T212" si="1">R159/6</f>
        <v>-3.1</v>
      </c>
      <c r="U159" s="1"/>
      <c r="V159" s="66">
        <f t="shared" si="0"/>
        <v>1.8083446354873051E-3</v>
      </c>
    </row>
    <row r="160" spans="1:22">
      <c r="B160" s="67"/>
      <c r="C160" s="6"/>
      <c r="H160" s="6"/>
      <c r="I160" s="3" t="s">
        <v>42</v>
      </c>
      <c r="J160" s="66">
        <v>5.0555871529752619E-2</v>
      </c>
      <c r="M160" s="3" t="s">
        <v>149</v>
      </c>
      <c r="N160" s="1">
        <v>-115.67999999999999</v>
      </c>
      <c r="O160" s="1"/>
      <c r="P160" s="1">
        <v>-115.67999999999999</v>
      </c>
      <c r="Q160" s="1"/>
      <c r="R160" s="1">
        <v>-115.67999999999999</v>
      </c>
      <c r="S160" s="1"/>
      <c r="T160" s="1">
        <f t="shared" si="1"/>
        <v>-19.279999999999998</v>
      </c>
      <c r="U160" s="1"/>
      <c r="V160" s="66">
        <f t="shared" si="0"/>
        <v>1.1246736958772657E-2</v>
      </c>
    </row>
    <row r="161" spans="2:22">
      <c r="B161" s="67"/>
      <c r="C161" s="6"/>
      <c r="H161" s="6"/>
      <c r="I161" s="3" t="s">
        <v>78</v>
      </c>
      <c r="J161" s="66">
        <v>4.6323761745733133E-2</v>
      </c>
      <c r="M161" s="3" t="s">
        <v>142</v>
      </c>
      <c r="N161" s="1">
        <v>-117.1</v>
      </c>
      <c r="O161" s="1"/>
      <c r="P161" s="1">
        <v>-117.1</v>
      </c>
      <c r="Q161" s="1"/>
      <c r="R161" s="1">
        <v>-117.1</v>
      </c>
      <c r="S161" s="1"/>
      <c r="T161" s="1">
        <f t="shared" si="1"/>
        <v>-19.516666666666666</v>
      </c>
      <c r="U161" s="1"/>
      <c r="V161" s="66">
        <f t="shared" si="0"/>
        <v>1.1384793377180829E-2</v>
      </c>
    </row>
    <row r="162" spans="2:22">
      <c r="B162" s="67"/>
      <c r="C162" s="6"/>
      <c r="H162" s="6"/>
      <c r="I162" s="3" t="s">
        <v>213</v>
      </c>
      <c r="J162" s="66">
        <v>4.4187776173601083E-2</v>
      </c>
      <c r="M162" s="3" t="s">
        <v>348</v>
      </c>
      <c r="N162" s="1">
        <v>-70</v>
      </c>
      <c r="O162" s="1"/>
      <c r="P162" s="1">
        <v>-70</v>
      </c>
      <c r="Q162" s="1"/>
      <c r="R162" s="1">
        <v>-70</v>
      </c>
      <c r="S162" s="1"/>
      <c r="T162" s="1">
        <f t="shared" si="1"/>
        <v>-11.666666666666666</v>
      </c>
      <c r="U162" s="1"/>
      <c r="V162" s="66">
        <f t="shared" si="0"/>
        <v>6.8055980905436207E-3</v>
      </c>
    </row>
    <row r="163" spans="2:22">
      <c r="B163" s="68"/>
      <c r="C163" s="4"/>
      <c r="H163" s="4"/>
      <c r="I163" s="3" t="s">
        <v>143</v>
      </c>
      <c r="J163" s="66">
        <v>4.1902067443477076E-2</v>
      </c>
      <c r="M163" s="3" t="s">
        <v>137</v>
      </c>
      <c r="N163" s="1">
        <v>-231.38</v>
      </c>
      <c r="O163" s="1"/>
      <c r="P163" s="1">
        <v>-231.38</v>
      </c>
      <c r="Q163" s="1"/>
      <c r="R163" s="1">
        <v>-231.38</v>
      </c>
      <c r="S163" s="1"/>
      <c r="T163" s="1">
        <f t="shared" si="1"/>
        <v>-38.563333333333333</v>
      </c>
      <c r="U163" s="1"/>
      <c r="V163" s="66">
        <f t="shared" si="0"/>
        <v>2.2495418374142616E-2</v>
      </c>
    </row>
    <row r="164" spans="2:22">
      <c r="B164" s="67"/>
      <c r="C164" s="6"/>
      <c r="H164" s="4"/>
      <c r="I164" s="3" t="s">
        <v>151</v>
      </c>
      <c r="J164" s="66">
        <v>3.8260100236737586E-2</v>
      </c>
      <c r="M164" s="3" t="s">
        <v>195</v>
      </c>
      <c r="N164" s="1">
        <v>-30.8</v>
      </c>
      <c r="O164" s="1"/>
      <c r="P164" s="1">
        <v>-30.8</v>
      </c>
      <c r="Q164" s="1"/>
      <c r="R164" s="1">
        <v>-30.8</v>
      </c>
      <c r="S164" s="1"/>
      <c r="T164" s="1">
        <f t="shared" si="1"/>
        <v>-5.1333333333333337</v>
      </c>
      <c r="U164" s="1"/>
      <c r="V164" s="66">
        <f t="shared" si="0"/>
        <v>2.9944631598391937E-3</v>
      </c>
    </row>
    <row r="165" spans="2:22">
      <c r="I165" s="3" t="s">
        <v>61</v>
      </c>
      <c r="J165" s="66">
        <v>3.4125213282583014E-2</v>
      </c>
      <c r="M165" s="3" t="s">
        <v>322</v>
      </c>
      <c r="N165" s="1"/>
      <c r="O165" s="1">
        <v>374</v>
      </c>
      <c r="P165" s="1"/>
      <c r="Q165" s="1">
        <v>374</v>
      </c>
      <c r="R165" s="1"/>
      <c r="S165" s="1">
        <v>1122</v>
      </c>
      <c r="T165" s="1"/>
      <c r="U165" s="1">
        <f>S165/6</f>
        <v>187</v>
      </c>
      <c r="V165" s="66"/>
    </row>
    <row r="166" spans="2:22">
      <c r="I166" s="3" t="s">
        <v>166</v>
      </c>
      <c r="J166" s="66">
        <v>2.7887396518450465E-2</v>
      </c>
      <c r="M166" s="3" t="s">
        <v>252</v>
      </c>
      <c r="N166" s="1"/>
      <c r="O166" s="1">
        <v>752.1099999999999</v>
      </c>
      <c r="P166" s="1"/>
      <c r="Q166" s="1">
        <v>752.1099999999999</v>
      </c>
      <c r="R166" s="1"/>
      <c r="S166" s="1">
        <v>0</v>
      </c>
      <c r="T166" s="1"/>
      <c r="U166" s="1"/>
      <c r="V166" s="66"/>
    </row>
    <row r="167" spans="2:22">
      <c r="I167" s="3" t="s">
        <v>157</v>
      </c>
      <c r="J167" s="66">
        <v>2.6716833646876961E-2</v>
      </c>
      <c r="M167" s="3" t="s">
        <v>154</v>
      </c>
      <c r="N167" s="1">
        <v>-30</v>
      </c>
      <c r="O167" s="1"/>
      <c r="P167" s="1">
        <v>-30</v>
      </c>
      <c r="Q167" s="1"/>
      <c r="R167" s="1">
        <v>-30</v>
      </c>
      <c r="S167" s="1"/>
      <c r="T167" s="1">
        <f t="shared" si="1"/>
        <v>-5</v>
      </c>
      <c r="U167" s="1"/>
      <c r="V167" s="66">
        <f>T167/T$214</f>
        <v>2.9166848959472661E-3</v>
      </c>
    </row>
    <row r="168" spans="2:22">
      <c r="I168" s="3" t="s">
        <v>130</v>
      </c>
      <c r="J168" s="66">
        <v>2.6368775915960579E-2</v>
      </c>
      <c r="M168" s="3" t="s">
        <v>151</v>
      </c>
      <c r="N168" s="1">
        <v>-393.53</v>
      </c>
      <c r="O168" s="1"/>
      <c r="P168" s="1">
        <v>-393.53</v>
      </c>
      <c r="Q168" s="1"/>
      <c r="R168" s="1">
        <v>-393.53</v>
      </c>
      <c r="S168" s="1"/>
      <c r="T168" s="1">
        <f t="shared" si="1"/>
        <v>-65.588333333333324</v>
      </c>
      <c r="U168" s="1"/>
      <c r="V168" s="66">
        <f>T168/T$214</f>
        <v>3.8260100236737586E-2</v>
      </c>
    </row>
    <row r="169" spans="2:22">
      <c r="I169" s="3" t="s">
        <v>236</v>
      </c>
      <c r="J169" s="66">
        <v>2.5973078998410403E-2</v>
      </c>
      <c r="M169" s="3" t="s">
        <v>131</v>
      </c>
      <c r="N169" s="1">
        <v>-25.060000000000002</v>
      </c>
      <c r="O169" s="1"/>
      <c r="P169" s="1">
        <v>-25.060000000000002</v>
      </c>
      <c r="Q169" s="1"/>
      <c r="R169" s="1">
        <v>-25.060000000000002</v>
      </c>
      <c r="S169" s="1"/>
      <c r="T169" s="1">
        <f t="shared" si="1"/>
        <v>-4.1766666666666667</v>
      </c>
      <c r="U169" s="1"/>
      <c r="V169" s="66">
        <f>T169/T$214</f>
        <v>2.4364041164146163E-3</v>
      </c>
    </row>
    <row r="170" spans="2:22">
      <c r="I170" s="3" t="s">
        <v>137</v>
      </c>
      <c r="J170" s="66">
        <v>2.2495418374142616E-2</v>
      </c>
      <c r="M170" s="3" t="s">
        <v>9</v>
      </c>
      <c r="N170" s="1">
        <v>-188.73</v>
      </c>
      <c r="O170" s="1"/>
      <c r="P170" s="1">
        <v>-188.73</v>
      </c>
      <c r="Q170" s="1"/>
      <c r="R170" s="1">
        <v>-188.73</v>
      </c>
      <c r="S170" s="1"/>
      <c r="T170" s="1">
        <f t="shared" si="1"/>
        <v>-31.454999999999998</v>
      </c>
      <c r="U170" s="1"/>
      <c r="V170" s="66">
        <f>T170/T$214</f>
        <v>1.834886468040425E-2</v>
      </c>
    </row>
    <row r="171" spans="2:22">
      <c r="I171" s="3" t="s">
        <v>9</v>
      </c>
      <c r="J171" s="66">
        <v>1.834886468040425E-2</v>
      </c>
      <c r="M171" s="3" t="s">
        <v>146</v>
      </c>
      <c r="N171" s="1"/>
      <c r="O171" s="1">
        <v>107.53</v>
      </c>
      <c r="P171" s="1"/>
      <c r="Q171" s="1">
        <v>107.53</v>
      </c>
      <c r="R171" s="1"/>
      <c r="S171" s="1">
        <v>105</v>
      </c>
      <c r="T171" s="1"/>
      <c r="U171" s="1">
        <f t="shared" ref="U171:U205" si="2">S171/6</f>
        <v>17.5</v>
      </c>
      <c r="V171" s="66"/>
    </row>
    <row r="172" spans="2:22">
      <c r="I172" s="3" t="s">
        <v>303</v>
      </c>
      <c r="J172" s="66">
        <v>1.4583424479736332E-2</v>
      </c>
      <c r="M172" s="3" t="s">
        <v>315</v>
      </c>
      <c r="N172" s="1"/>
      <c r="O172" s="1"/>
      <c r="P172" s="1"/>
      <c r="Q172" s="1"/>
      <c r="R172" s="1"/>
      <c r="S172" s="1"/>
      <c r="T172" s="1"/>
      <c r="U172" s="1"/>
      <c r="V172" s="66"/>
    </row>
    <row r="173" spans="2:22">
      <c r="I173" s="3" t="s">
        <v>196</v>
      </c>
      <c r="J173" s="66">
        <v>1.4111893754891523E-2</v>
      </c>
      <c r="M173" s="3" t="s">
        <v>152</v>
      </c>
      <c r="N173" s="1">
        <v>-40.01</v>
      </c>
      <c r="O173" s="1"/>
      <c r="P173" s="1">
        <v>-40.01</v>
      </c>
      <c r="Q173" s="1"/>
      <c r="R173" s="1">
        <v>-40.01</v>
      </c>
      <c r="S173" s="1"/>
      <c r="T173" s="1">
        <f t="shared" si="1"/>
        <v>-6.668333333333333</v>
      </c>
      <c r="U173" s="1"/>
      <c r="V173" s="66">
        <f>T173/T$214</f>
        <v>3.8898854228950038E-3</v>
      </c>
    </row>
    <row r="174" spans="2:22">
      <c r="I174" s="3" t="s">
        <v>142</v>
      </c>
      <c r="J174" s="66">
        <v>1.1384793377180829E-2</v>
      </c>
      <c r="M174" s="3" t="s">
        <v>148</v>
      </c>
      <c r="N174" s="1">
        <v>-348.99</v>
      </c>
      <c r="O174" s="1"/>
      <c r="P174" s="1">
        <v>-348.99</v>
      </c>
      <c r="Q174" s="1"/>
      <c r="R174" s="1"/>
      <c r="S174" s="1"/>
      <c r="T174" s="1"/>
      <c r="U174" s="1"/>
      <c r="V174" s="66"/>
    </row>
    <row r="175" spans="2:22">
      <c r="I175" s="3" t="s">
        <v>149</v>
      </c>
      <c r="J175" s="66">
        <v>1.1246736958772657E-2</v>
      </c>
      <c r="M175" s="3" t="s">
        <v>196</v>
      </c>
      <c r="N175" s="1">
        <v>-145.15</v>
      </c>
      <c r="O175" s="1"/>
      <c r="P175" s="1">
        <v>-145.15</v>
      </c>
      <c r="Q175" s="1"/>
      <c r="R175" s="1">
        <v>-145.15</v>
      </c>
      <c r="S175" s="1"/>
      <c r="T175" s="1">
        <f t="shared" si="1"/>
        <v>-24.191666666666666</v>
      </c>
      <c r="U175" s="1"/>
      <c r="V175" s="66">
        <f t="shared" ref="V175:V181" si="3">T175/T$214</f>
        <v>1.4111893754891523E-2</v>
      </c>
    </row>
    <row r="176" spans="2:22">
      <c r="I176" s="3" t="s">
        <v>162</v>
      </c>
      <c r="J176" s="66">
        <v>9.3742252555745129E-3</v>
      </c>
      <c r="M176" s="3" t="s">
        <v>236</v>
      </c>
      <c r="N176" s="1">
        <v>-267.14999999999998</v>
      </c>
      <c r="O176" s="1"/>
      <c r="P176" s="1">
        <v>-267.14999999999998</v>
      </c>
      <c r="Q176" s="1"/>
      <c r="R176" s="1">
        <v>-267.14999999999998</v>
      </c>
      <c r="S176" s="1"/>
      <c r="T176" s="1">
        <f t="shared" si="1"/>
        <v>-44.524999999999999</v>
      </c>
      <c r="U176" s="1"/>
      <c r="V176" s="66">
        <f t="shared" si="3"/>
        <v>2.5973078998410403E-2</v>
      </c>
    </row>
    <row r="177" spans="9:22">
      <c r="I177" s="3" t="s">
        <v>135</v>
      </c>
      <c r="J177" s="66">
        <v>8.954222630558107E-3</v>
      </c>
      <c r="M177" s="3" t="s">
        <v>132</v>
      </c>
      <c r="N177" s="1">
        <v>-2114.2199999999998</v>
      </c>
      <c r="O177" s="1"/>
      <c r="P177" s="1">
        <v>-2114.2199999999998</v>
      </c>
      <c r="Q177" s="1"/>
      <c r="R177" s="1">
        <v>-2114.2199999999998</v>
      </c>
      <c r="S177" s="1"/>
      <c r="T177" s="1">
        <f t="shared" si="1"/>
        <v>-352.36999999999995</v>
      </c>
      <c r="U177" s="1"/>
      <c r="V177" s="66">
        <f t="shared" si="3"/>
        <v>0.2055504513569876</v>
      </c>
    </row>
    <row r="178" spans="9:22">
      <c r="I178" s="3" t="s">
        <v>238</v>
      </c>
      <c r="J178" s="66">
        <v>7.5736584464764015E-3</v>
      </c>
      <c r="M178" s="3" t="s">
        <v>64</v>
      </c>
      <c r="N178" s="1">
        <v>-669.47</v>
      </c>
      <c r="O178" s="1"/>
      <c r="P178" s="1">
        <v>-669.47</v>
      </c>
      <c r="Q178" s="1"/>
      <c r="R178" s="1">
        <v>-669.47</v>
      </c>
      <c r="S178" s="1"/>
      <c r="T178" s="1">
        <f t="shared" si="1"/>
        <v>-111.57833333333333</v>
      </c>
      <c r="U178" s="1"/>
      <c r="V178" s="66">
        <f t="shared" si="3"/>
        <v>6.5087767909660546E-2</v>
      </c>
    </row>
    <row r="179" spans="9:22">
      <c r="I179" s="3" t="s">
        <v>348</v>
      </c>
      <c r="J179" s="66">
        <v>6.8055980905436207E-3</v>
      </c>
      <c r="M179" s="3" t="s">
        <v>162</v>
      </c>
      <c r="N179" s="1">
        <v>-96.42</v>
      </c>
      <c r="O179" s="1"/>
      <c r="P179" s="1">
        <v>-96.42</v>
      </c>
      <c r="Q179" s="1"/>
      <c r="R179" s="1">
        <v>-96.42</v>
      </c>
      <c r="S179" s="1"/>
      <c r="T179" s="1">
        <f t="shared" si="1"/>
        <v>-16.07</v>
      </c>
      <c r="U179" s="1"/>
      <c r="V179" s="66">
        <f t="shared" si="3"/>
        <v>9.3742252555745129E-3</v>
      </c>
    </row>
    <row r="180" spans="9:22">
      <c r="I180" s="3" t="s">
        <v>230</v>
      </c>
      <c r="J180" s="66">
        <v>6.6908751513030289E-3</v>
      </c>
      <c r="M180" s="3" t="s">
        <v>230</v>
      </c>
      <c r="N180" s="1">
        <v>-68.820000000000007</v>
      </c>
      <c r="O180" s="1"/>
      <c r="P180" s="1">
        <v>-68.820000000000007</v>
      </c>
      <c r="Q180" s="1"/>
      <c r="R180" s="1">
        <v>-68.820000000000007</v>
      </c>
      <c r="S180" s="1"/>
      <c r="T180" s="1">
        <f t="shared" si="1"/>
        <v>-11.47</v>
      </c>
      <c r="U180" s="1"/>
      <c r="V180" s="66">
        <f t="shared" si="3"/>
        <v>6.6908751513030289E-3</v>
      </c>
    </row>
    <row r="181" spans="9:22">
      <c r="I181" s="3" t="s">
        <v>141</v>
      </c>
      <c r="J181" s="66">
        <v>4.6608624637237313E-3</v>
      </c>
      <c r="M181" s="3" t="s">
        <v>231</v>
      </c>
      <c r="N181" s="1">
        <v>-6.25</v>
      </c>
      <c r="O181" s="1"/>
      <c r="P181" s="1">
        <v>-6.25</v>
      </c>
      <c r="Q181" s="1"/>
      <c r="R181" s="1">
        <v>-6.25</v>
      </c>
      <c r="S181" s="1"/>
      <c r="T181" s="1">
        <f t="shared" si="1"/>
        <v>-1.0416666666666667</v>
      </c>
      <c r="U181" s="1"/>
      <c r="V181" s="66">
        <f t="shared" si="3"/>
        <v>6.0764268665568048E-4</v>
      </c>
    </row>
    <row r="182" spans="9:22">
      <c r="I182" s="3" t="s">
        <v>150</v>
      </c>
      <c r="J182" s="66">
        <v>3.9861360244612632E-3</v>
      </c>
      <c r="M182" s="3" t="s">
        <v>145</v>
      </c>
      <c r="N182" s="1"/>
      <c r="O182" s="1">
        <v>310</v>
      </c>
      <c r="P182" s="1"/>
      <c r="Q182" s="1">
        <v>310</v>
      </c>
      <c r="R182" s="1"/>
      <c r="S182" s="1"/>
      <c r="T182" s="1"/>
      <c r="U182" s="1"/>
      <c r="V182" s="66"/>
    </row>
    <row r="183" spans="9:22">
      <c r="I183" s="3" t="s">
        <v>152</v>
      </c>
      <c r="J183" s="66">
        <v>3.8898854228950038E-3</v>
      </c>
      <c r="M183" s="3" t="s">
        <v>147</v>
      </c>
      <c r="N183" s="1"/>
      <c r="O183" s="1">
        <v>1200</v>
      </c>
      <c r="P183" s="1"/>
      <c r="Q183" s="1">
        <v>1200</v>
      </c>
      <c r="R183" s="1"/>
      <c r="S183" s="1"/>
      <c r="T183" s="1"/>
      <c r="U183" s="1"/>
      <c r="V183" s="66"/>
    </row>
    <row r="184" spans="9:22">
      <c r="I184" s="3" t="s">
        <v>153</v>
      </c>
      <c r="J184" s="66">
        <v>3.3784933378055836E-3</v>
      </c>
      <c r="M184" s="3" t="s">
        <v>271</v>
      </c>
      <c r="N184" s="1"/>
      <c r="O184" s="1">
        <v>522</v>
      </c>
      <c r="P184" s="1"/>
      <c r="Q184" s="1">
        <v>522</v>
      </c>
      <c r="R184" s="1"/>
      <c r="S184" s="1"/>
      <c r="T184" s="1"/>
      <c r="U184" s="1"/>
      <c r="V184" s="66"/>
    </row>
    <row r="185" spans="9:22">
      <c r="I185" s="3" t="s">
        <v>195</v>
      </c>
      <c r="J185" s="66">
        <v>2.9944631598391937E-3</v>
      </c>
      <c r="M185" s="3" t="s">
        <v>144</v>
      </c>
      <c r="N185" s="1"/>
      <c r="O185" s="1">
        <v>230</v>
      </c>
      <c r="P185" s="1"/>
      <c r="Q185" s="1">
        <v>230</v>
      </c>
      <c r="R185" s="1"/>
      <c r="S185" s="1"/>
      <c r="T185" s="1"/>
      <c r="U185" s="1"/>
      <c r="V185" s="66"/>
    </row>
    <row r="186" spans="9:22">
      <c r="I186" s="3" t="s">
        <v>154</v>
      </c>
      <c r="J186" s="66">
        <v>2.9166848959472661E-3</v>
      </c>
      <c r="M186" s="3" t="s">
        <v>156</v>
      </c>
      <c r="N186" s="1">
        <v>-23.5</v>
      </c>
      <c r="O186" s="1"/>
      <c r="P186" s="1">
        <v>-23.5</v>
      </c>
      <c r="Q186" s="1"/>
      <c r="R186" s="1">
        <v>-23.5</v>
      </c>
      <c r="S186" s="1"/>
      <c r="T186" s="1">
        <f t="shared" si="1"/>
        <v>-3.9166666666666665</v>
      </c>
      <c r="U186" s="1"/>
      <c r="V186" s="66">
        <f t="shared" ref="V186:V197" si="4">T186/T$214</f>
        <v>2.2847365018253585E-3</v>
      </c>
    </row>
    <row r="187" spans="9:22">
      <c r="I187" s="3" t="s">
        <v>131</v>
      </c>
      <c r="J187" s="66">
        <v>2.4364041164146163E-3</v>
      </c>
      <c r="M187" s="3" t="s">
        <v>161</v>
      </c>
      <c r="N187" s="1">
        <v>-10.58</v>
      </c>
      <c r="O187" s="1"/>
      <c r="P187" s="1">
        <v>-10.58</v>
      </c>
      <c r="Q187" s="1"/>
      <c r="R187" s="1">
        <v>-10.58</v>
      </c>
      <c r="S187" s="1"/>
      <c r="T187" s="1">
        <f t="shared" si="1"/>
        <v>-1.7633333333333334</v>
      </c>
      <c r="U187" s="1"/>
      <c r="V187" s="66">
        <f t="shared" si="4"/>
        <v>1.028617539970736E-3</v>
      </c>
    </row>
    <row r="188" spans="9:22">
      <c r="I188" s="3" t="s">
        <v>155</v>
      </c>
      <c r="J188" s="66">
        <v>2.3284867752645677E-3</v>
      </c>
      <c r="M188" s="3" t="s">
        <v>155</v>
      </c>
      <c r="N188" s="1">
        <v>-23.95</v>
      </c>
      <c r="O188" s="1"/>
      <c r="P188" s="1">
        <v>-23.95</v>
      </c>
      <c r="Q188" s="1"/>
      <c r="R188" s="1">
        <v>-23.95</v>
      </c>
      <c r="S188" s="1"/>
      <c r="T188" s="1">
        <f t="shared" si="1"/>
        <v>-3.9916666666666667</v>
      </c>
      <c r="U188" s="1"/>
      <c r="V188" s="66">
        <f t="shared" si="4"/>
        <v>2.3284867752645677E-3</v>
      </c>
    </row>
    <row r="189" spans="9:22">
      <c r="I189" s="3" t="s">
        <v>156</v>
      </c>
      <c r="J189" s="66">
        <v>2.2847365018253585E-3</v>
      </c>
      <c r="M189" s="3" t="s">
        <v>143</v>
      </c>
      <c r="N189" s="1">
        <v>-430.98999999999995</v>
      </c>
      <c r="O189" s="1"/>
      <c r="P189" s="1">
        <v>-430.98999999999995</v>
      </c>
      <c r="Q189" s="1"/>
      <c r="R189" s="1">
        <v>-430.98999999999995</v>
      </c>
      <c r="S189" s="1"/>
      <c r="T189" s="1">
        <f t="shared" si="1"/>
        <v>-71.831666666666663</v>
      </c>
      <c r="U189" s="1"/>
      <c r="V189" s="66">
        <f t="shared" si="4"/>
        <v>4.1902067443477076E-2</v>
      </c>
    </row>
    <row r="190" spans="9:22">
      <c r="I190" s="3" t="s">
        <v>302</v>
      </c>
      <c r="J190" s="66">
        <v>1.8083446354873051E-3</v>
      </c>
      <c r="M190" s="3" t="s">
        <v>130</v>
      </c>
      <c r="N190" s="1">
        <v>-271.21999999999997</v>
      </c>
      <c r="O190" s="1">
        <v>72.94</v>
      </c>
      <c r="P190" s="1">
        <v>-271.21999999999997</v>
      </c>
      <c r="Q190" s="1">
        <v>72.94</v>
      </c>
      <c r="R190" s="1">
        <v>-271.21999999999997</v>
      </c>
      <c r="S190" s="1">
        <v>45</v>
      </c>
      <c r="T190" s="1">
        <f t="shared" si="1"/>
        <v>-45.203333333333326</v>
      </c>
      <c r="U190" s="1">
        <f t="shared" si="2"/>
        <v>7.5</v>
      </c>
      <c r="V190" s="66">
        <f t="shared" si="4"/>
        <v>2.6368775915960579E-2</v>
      </c>
    </row>
    <row r="191" spans="9:22">
      <c r="I191" s="3" t="s">
        <v>158</v>
      </c>
      <c r="J191" s="66">
        <v>1.5361207118655602E-3</v>
      </c>
      <c r="M191" s="3" t="s">
        <v>303</v>
      </c>
      <c r="N191" s="1">
        <v>-25</v>
      </c>
      <c r="O191" s="1"/>
      <c r="P191" s="1">
        <v>-25</v>
      </c>
      <c r="Q191" s="1"/>
      <c r="R191" s="1">
        <v>-150</v>
      </c>
      <c r="S191" s="1"/>
      <c r="T191" s="1">
        <f t="shared" si="1"/>
        <v>-25</v>
      </c>
      <c r="U191" s="1"/>
      <c r="V191" s="66">
        <f t="shared" si="4"/>
        <v>1.4583424479736332E-2</v>
      </c>
    </row>
    <row r="192" spans="9:22">
      <c r="I192" s="3" t="s">
        <v>159</v>
      </c>
      <c r="J192" s="66">
        <v>1.4583424479736331E-3</v>
      </c>
      <c r="M192" s="3" t="s">
        <v>159</v>
      </c>
      <c r="N192" s="1">
        <v>-15</v>
      </c>
      <c r="O192" s="1"/>
      <c r="P192" s="1">
        <v>-15</v>
      </c>
      <c r="Q192" s="1"/>
      <c r="R192" s="1">
        <v>-15</v>
      </c>
      <c r="S192" s="1"/>
      <c r="T192" s="1">
        <f t="shared" si="1"/>
        <v>-2.5</v>
      </c>
      <c r="U192" s="1"/>
      <c r="V192" s="66">
        <f t="shared" si="4"/>
        <v>1.4583424479736331E-3</v>
      </c>
    </row>
    <row r="193" spans="9:22">
      <c r="I193" s="3" t="s">
        <v>160</v>
      </c>
      <c r="J193" s="66">
        <v>1.3319527691492514E-3</v>
      </c>
      <c r="M193" s="3" t="s">
        <v>141</v>
      </c>
      <c r="N193" s="1">
        <v>-47.94</v>
      </c>
      <c r="O193" s="1"/>
      <c r="P193" s="1">
        <v>-47.94</v>
      </c>
      <c r="Q193" s="1"/>
      <c r="R193" s="1">
        <v>-47.94</v>
      </c>
      <c r="S193" s="1"/>
      <c r="T193" s="1">
        <f t="shared" si="1"/>
        <v>-7.9899999999999993</v>
      </c>
      <c r="U193" s="1"/>
      <c r="V193" s="66">
        <f t="shared" si="4"/>
        <v>4.6608624637237313E-3</v>
      </c>
    </row>
    <row r="194" spans="9:22">
      <c r="I194" s="3" t="s">
        <v>161</v>
      </c>
      <c r="J194" s="66">
        <v>1.028617539970736E-3</v>
      </c>
      <c r="M194" s="3" t="s">
        <v>153</v>
      </c>
      <c r="N194" s="1">
        <v>-34.75</v>
      </c>
      <c r="O194" s="1"/>
      <c r="P194" s="1">
        <v>-34.75</v>
      </c>
      <c r="Q194" s="1"/>
      <c r="R194" s="1">
        <v>-34.75</v>
      </c>
      <c r="S194" s="1"/>
      <c r="T194" s="1">
        <f t="shared" si="1"/>
        <v>-5.791666666666667</v>
      </c>
      <c r="U194" s="1"/>
      <c r="V194" s="66">
        <f t="shared" si="4"/>
        <v>3.3784933378055836E-3</v>
      </c>
    </row>
    <row r="195" spans="9:22">
      <c r="I195" s="3" t="s">
        <v>231</v>
      </c>
      <c r="J195" s="66">
        <v>6.0764268665568048E-4</v>
      </c>
      <c r="M195" s="3" t="s">
        <v>78</v>
      </c>
      <c r="N195" s="1">
        <v>-476.47</v>
      </c>
      <c r="O195" s="1"/>
      <c r="P195" s="1">
        <v>-476.47</v>
      </c>
      <c r="Q195" s="1"/>
      <c r="R195" s="1">
        <v>-476.47</v>
      </c>
      <c r="S195" s="1"/>
      <c r="T195" s="1">
        <f t="shared" si="1"/>
        <v>-79.411666666666676</v>
      </c>
      <c r="U195" s="1"/>
      <c r="V195" s="66">
        <f t="shared" si="4"/>
        <v>4.6323761745733133E-2</v>
      </c>
    </row>
    <row r="196" spans="9:22">
      <c r="I196" s="3" t="s">
        <v>304</v>
      </c>
      <c r="J196" s="66">
        <v>4.8611414932454438E-4</v>
      </c>
      <c r="M196" s="3" t="s">
        <v>238</v>
      </c>
      <c r="N196" s="1">
        <v>-77.900000000000006</v>
      </c>
      <c r="O196" s="1"/>
      <c r="P196" s="1">
        <v>-77.900000000000006</v>
      </c>
      <c r="Q196" s="1"/>
      <c r="R196" s="1">
        <v>-77.900000000000006</v>
      </c>
      <c r="S196" s="1"/>
      <c r="T196" s="1">
        <f t="shared" si="1"/>
        <v>-12.983333333333334</v>
      </c>
      <c r="U196" s="1"/>
      <c r="V196" s="66">
        <f t="shared" si="4"/>
        <v>7.5736584464764015E-3</v>
      </c>
    </row>
    <row r="197" spans="9:22">
      <c r="I197" s="3" t="s">
        <v>234</v>
      </c>
      <c r="J197" s="66">
        <v>3.8889131945963549E-4</v>
      </c>
      <c r="M197" s="3" t="s">
        <v>234</v>
      </c>
      <c r="N197" s="1">
        <v>-4</v>
      </c>
      <c r="O197" s="1"/>
      <c r="P197" s="1">
        <v>-4</v>
      </c>
      <c r="Q197" s="1"/>
      <c r="R197" s="1">
        <v>-4</v>
      </c>
      <c r="S197" s="1"/>
      <c r="T197" s="1">
        <f t="shared" si="1"/>
        <v>-0.66666666666666663</v>
      </c>
      <c r="U197" s="1"/>
      <c r="V197" s="66">
        <f t="shared" si="4"/>
        <v>3.8889131945963549E-4</v>
      </c>
    </row>
    <row r="198" spans="9:22">
      <c r="I198" s="3" t="s">
        <v>322</v>
      </c>
      <c r="J198" s="66"/>
      <c r="M198" s="3" t="s">
        <v>243</v>
      </c>
      <c r="N198" s="1"/>
      <c r="O198" s="1">
        <v>245</v>
      </c>
      <c r="P198" s="1"/>
      <c r="Q198" s="1">
        <v>245</v>
      </c>
      <c r="R198" s="1"/>
      <c r="S198" s="1"/>
      <c r="T198" s="1"/>
      <c r="U198" s="1"/>
      <c r="V198" s="66"/>
    </row>
    <row r="199" spans="9:22">
      <c r="I199" s="3" t="s">
        <v>252</v>
      </c>
      <c r="J199" s="66"/>
      <c r="M199" s="3" t="s">
        <v>138</v>
      </c>
      <c r="N199" s="1">
        <v>-342.83</v>
      </c>
      <c r="O199" s="1"/>
      <c r="P199" s="1">
        <v>-342.83</v>
      </c>
      <c r="Q199" s="1"/>
      <c r="R199" s="1"/>
      <c r="S199" s="1"/>
      <c r="T199" s="1"/>
      <c r="U199" s="1"/>
      <c r="V199" s="66"/>
    </row>
    <row r="200" spans="9:22">
      <c r="I200" s="3" t="s">
        <v>146</v>
      </c>
      <c r="J200" s="66"/>
      <c r="M200" s="3" t="s">
        <v>133</v>
      </c>
      <c r="N200" s="1"/>
      <c r="O200" s="1">
        <v>960</v>
      </c>
      <c r="P200" s="1"/>
      <c r="Q200" s="1">
        <v>960</v>
      </c>
      <c r="R200" s="1"/>
      <c r="S200" s="1">
        <v>960</v>
      </c>
      <c r="T200" s="1"/>
      <c r="U200" s="1">
        <f t="shared" si="2"/>
        <v>160</v>
      </c>
      <c r="V200" s="66"/>
    </row>
    <row r="201" spans="9:22">
      <c r="I201" s="3" t="s">
        <v>315</v>
      </c>
      <c r="J201" s="66"/>
      <c r="M201" s="3" t="s">
        <v>172</v>
      </c>
      <c r="N201" s="1"/>
      <c r="O201" s="1">
        <v>1000</v>
      </c>
      <c r="P201" s="1"/>
      <c r="Q201" s="1">
        <v>1000</v>
      </c>
      <c r="R201" s="1"/>
      <c r="S201" s="1">
        <v>1000</v>
      </c>
      <c r="T201" s="1"/>
      <c r="U201" s="1">
        <f t="shared" si="2"/>
        <v>166.66666666666666</v>
      </c>
      <c r="V201" s="66"/>
    </row>
    <row r="202" spans="9:22">
      <c r="I202" s="3" t="s">
        <v>148</v>
      </c>
      <c r="J202" s="66"/>
      <c r="M202" s="3" t="s">
        <v>150</v>
      </c>
      <c r="N202" s="1">
        <v>-41</v>
      </c>
      <c r="O202" s="1"/>
      <c r="P202" s="1">
        <v>-41</v>
      </c>
      <c r="Q202" s="1"/>
      <c r="R202" s="1">
        <v>-41</v>
      </c>
      <c r="S202" s="1"/>
      <c r="T202" s="1">
        <f t="shared" si="1"/>
        <v>-6.833333333333333</v>
      </c>
      <c r="U202" s="1"/>
      <c r="V202" s="66">
        <f>T202/T$214</f>
        <v>3.9861360244612632E-3</v>
      </c>
    </row>
    <row r="203" spans="9:22">
      <c r="I203" s="3" t="s">
        <v>145</v>
      </c>
      <c r="J203" s="66"/>
      <c r="M203" s="3" t="s">
        <v>135</v>
      </c>
      <c r="N203" s="1">
        <v>-92.1</v>
      </c>
      <c r="O203" s="1"/>
      <c r="P203" s="1">
        <v>-92.1</v>
      </c>
      <c r="Q203" s="1"/>
      <c r="R203" s="1">
        <v>-92.1</v>
      </c>
      <c r="S203" s="1"/>
      <c r="T203" s="1">
        <f t="shared" si="1"/>
        <v>-15.35</v>
      </c>
      <c r="U203" s="1"/>
      <c r="V203" s="66">
        <f>T203/T$214</f>
        <v>8.954222630558107E-3</v>
      </c>
    </row>
    <row r="204" spans="9:22">
      <c r="I204" s="3" t="s">
        <v>147</v>
      </c>
      <c r="J204" s="66"/>
      <c r="M204" s="3" t="s">
        <v>42</v>
      </c>
      <c r="N204" s="1">
        <v>-520</v>
      </c>
      <c r="O204" s="1"/>
      <c r="P204" s="1">
        <v>-520</v>
      </c>
      <c r="Q204" s="1"/>
      <c r="R204" s="1">
        <v>-520</v>
      </c>
      <c r="S204" s="1"/>
      <c r="T204" s="1">
        <f t="shared" si="1"/>
        <v>-86.666666666666671</v>
      </c>
      <c r="U204" s="1"/>
      <c r="V204" s="66">
        <f>T204/T$214</f>
        <v>5.0555871529752619E-2</v>
      </c>
    </row>
    <row r="205" spans="9:22">
      <c r="I205" s="3" t="s">
        <v>271</v>
      </c>
      <c r="J205" s="66"/>
      <c r="M205" s="3" t="s">
        <v>197</v>
      </c>
      <c r="N205" s="1"/>
      <c r="O205" s="1">
        <v>5323.96</v>
      </c>
      <c r="P205" s="1"/>
      <c r="Q205" s="1">
        <v>5323.96</v>
      </c>
      <c r="R205" s="1"/>
      <c r="S205" s="1">
        <v>8400</v>
      </c>
      <c r="T205" s="1"/>
      <c r="U205" s="1">
        <f t="shared" si="2"/>
        <v>1400</v>
      </c>
      <c r="V205" s="66"/>
    </row>
    <row r="206" spans="9:22">
      <c r="I206" s="3" t="s">
        <v>144</v>
      </c>
      <c r="J206" s="66"/>
      <c r="M206" s="3" t="s">
        <v>304</v>
      </c>
      <c r="N206" s="1">
        <v>-5</v>
      </c>
      <c r="O206" s="1"/>
      <c r="P206" s="1">
        <v>-5</v>
      </c>
      <c r="Q206" s="1"/>
      <c r="R206" s="1">
        <v>-5</v>
      </c>
      <c r="S206" s="1"/>
      <c r="T206" s="1">
        <f t="shared" si="1"/>
        <v>-0.83333333333333337</v>
      </c>
      <c r="U206" s="1"/>
      <c r="V206" s="66">
        <f t="shared" ref="V206:V212" si="5">T206/T$214</f>
        <v>4.8611414932454438E-4</v>
      </c>
    </row>
    <row r="207" spans="9:22">
      <c r="I207" s="3" t="s">
        <v>243</v>
      </c>
      <c r="J207" s="66"/>
      <c r="M207" s="3" t="s">
        <v>158</v>
      </c>
      <c r="N207" s="1">
        <v>-15.8</v>
      </c>
      <c r="O207" s="1"/>
      <c r="P207" s="1">
        <v>-15.8</v>
      </c>
      <c r="Q207" s="1"/>
      <c r="R207" s="1">
        <v>-15.8</v>
      </c>
      <c r="S207" s="1"/>
      <c r="T207" s="1">
        <f t="shared" si="1"/>
        <v>-2.6333333333333333</v>
      </c>
      <c r="U207" s="1"/>
      <c r="V207" s="66">
        <f t="shared" si="5"/>
        <v>1.5361207118655602E-3</v>
      </c>
    </row>
    <row r="208" spans="9:22">
      <c r="I208" s="3" t="s">
        <v>138</v>
      </c>
      <c r="J208" s="66"/>
      <c r="M208" s="3" t="s">
        <v>157</v>
      </c>
      <c r="N208" s="1">
        <v>-274.8</v>
      </c>
      <c r="O208" s="1"/>
      <c r="P208" s="1">
        <v>-274.8</v>
      </c>
      <c r="Q208" s="1"/>
      <c r="R208" s="1">
        <v>-274.8</v>
      </c>
      <c r="S208" s="1"/>
      <c r="T208" s="1">
        <f t="shared" si="1"/>
        <v>-45.800000000000004</v>
      </c>
      <c r="U208" s="1"/>
      <c r="V208" s="66">
        <f t="shared" si="5"/>
        <v>2.6716833646876961E-2</v>
      </c>
    </row>
    <row r="209" spans="9:22">
      <c r="I209" s="3" t="s">
        <v>133</v>
      </c>
      <c r="J209" s="66"/>
      <c r="M209" s="3" t="s">
        <v>194</v>
      </c>
      <c r="N209" s="1">
        <v>-2036.24</v>
      </c>
      <c r="O209" s="1"/>
      <c r="P209" s="1">
        <v>-2036.24</v>
      </c>
      <c r="Q209" s="1"/>
      <c r="R209" s="1">
        <v>-2036.24</v>
      </c>
      <c r="S209" s="1"/>
      <c r="T209" s="1">
        <f t="shared" si="1"/>
        <v>-339.37333333333333</v>
      </c>
      <c r="U209" s="1"/>
      <c r="V209" s="66">
        <f t="shared" si="5"/>
        <v>0.19796901508412204</v>
      </c>
    </row>
    <row r="210" spans="9:22">
      <c r="I210" s="3" t="s">
        <v>172</v>
      </c>
      <c r="J210" s="66"/>
      <c r="M210" s="3" t="s">
        <v>213</v>
      </c>
      <c r="N210" s="1">
        <v>-909</v>
      </c>
      <c r="O210" s="1"/>
      <c r="P210" s="1">
        <v>-909</v>
      </c>
      <c r="Q210" s="1"/>
      <c r="R210" s="1">
        <v>-909</v>
      </c>
      <c r="S210" s="1"/>
      <c r="T210" s="1">
        <f>R210/12</f>
        <v>-75.75</v>
      </c>
      <c r="U210" s="1"/>
      <c r="V210" s="66">
        <f t="shared" si="5"/>
        <v>4.4187776173601083E-2</v>
      </c>
    </row>
    <row r="211" spans="9:22">
      <c r="I211" s="3" t="s">
        <v>197</v>
      </c>
      <c r="J211" s="66"/>
      <c r="M211" s="3" t="s">
        <v>61</v>
      </c>
      <c r="N211" s="1">
        <v>-702</v>
      </c>
      <c r="O211" s="1"/>
      <c r="P211" s="1">
        <v>-702</v>
      </c>
      <c r="Q211" s="1"/>
      <c r="R211" s="1">
        <v>-702</v>
      </c>
      <c r="S211" s="1"/>
      <c r="T211" s="1">
        <f>R211/12</f>
        <v>-58.5</v>
      </c>
      <c r="U211" s="1"/>
      <c r="V211" s="66">
        <f t="shared" si="5"/>
        <v>3.4125213282583014E-2</v>
      </c>
    </row>
    <row r="212" spans="9:22">
      <c r="I212" s="3" t="s">
        <v>270</v>
      </c>
      <c r="M212" s="3" t="s">
        <v>160</v>
      </c>
      <c r="N212" s="1">
        <v>-13.7</v>
      </c>
      <c r="O212" s="1"/>
      <c r="P212" s="1">
        <v>-13.7</v>
      </c>
      <c r="Q212" s="1"/>
      <c r="R212" s="1">
        <v>-13.7</v>
      </c>
      <c r="S212" s="1"/>
      <c r="T212" s="1">
        <f t="shared" si="1"/>
        <v>-2.2833333333333332</v>
      </c>
      <c r="U212" s="1"/>
      <c r="V212" s="66">
        <f t="shared" si="5"/>
        <v>1.3319527691492514E-3</v>
      </c>
    </row>
    <row r="213" spans="9:22">
      <c r="M213" s="3" t="s">
        <v>270</v>
      </c>
      <c r="N213" s="1"/>
      <c r="O213" s="1"/>
      <c r="P213" s="1"/>
      <c r="Q213" s="1"/>
      <c r="R213" s="1"/>
      <c r="S213" s="1"/>
      <c r="T213" s="1"/>
      <c r="U213" s="1"/>
      <c r="V213" s="56"/>
    </row>
    <row r="214" spans="9:22">
      <c r="M214" s="3" t="s">
        <v>167</v>
      </c>
      <c r="N214" s="1">
        <v>-11657.970000000001</v>
      </c>
      <c r="O214" s="1">
        <v>11097.54</v>
      </c>
      <c r="P214" s="1">
        <f t="shared" ref="P214:U214" si="6">SUM(P158:P213)</f>
        <v>-11657.970000000001</v>
      </c>
      <c r="Q214" s="1">
        <f t="shared" si="6"/>
        <v>11097.54</v>
      </c>
      <c r="R214" s="1">
        <f t="shared" si="6"/>
        <v>-11091.15</v>
      </c>
      <c r="S214" s="1">
        <f t="shared" si="6"/>
        <v>11632</v>
      </c>
      <c r="T214" s="1">
        <f t="shared" si="6"/>
        <v>-1714.2750000000001</v>
      </c>
      <c r="U214" s="1">
        <f t="shared" si="6"/>
        <v>1938.6666666666665</v>
      </c>
      <c r="V214" s="56"/>
    </row>
    <row r="217" spans="9:22">
      <c r="M217" s="4"/>
      <c r="N217" s="64" t="s">
        <v>357</v>
      </c>
      <c r="O217" s="64" t="s">
        <v>358</v>
      </c>
      <c r="P217" s="64" t="s">
        <v>375</v>
      </c>
    </row>
    <row r="218" spans="9:22">
      <c r="M218" s="67" t="s">
        <v>369</v>
      </c>
      <c r="N218" s="10">
        <f>'201805'!K43</f>
        <v>-2556.6400000000003</v>
      </c>
      <c r="O218" s="6">
        <f>'201805'!N43</f>
        <v>2103.0699999999997</v>
      </c>
      <c r="P218" s="6">
        <f>N218+O218</f>
        <v>-453.57000000000062</v>
      </c>
    </row>
    <row r="219" spans="9:22">
      <c r="M219" s="67" t="s">
        <v>370</v>
      </c>
      <c r="N219" s="6">
        <f>'201806'!K43</f>
        <v>-1320.44</v>
      </c>
      <c r="O219" s="6">
        <f>'201806'!N43</f>
        <v>1684.87</v>
      </c>
      <c r="P219" s="6">
        <f t="shared" ref="P219:P223" si="7">N219+O219</f>
        <v>364.42999999999984</v>
      </c>
    </row>
    <row r="220" spans="9:22">
      <c r="M220" s="67" t="s">
        <v>371</v>
      </c>
      <c r="N220" s="6">
        <f>'201807'!K63</f>
        <v>-2684.3899999999994</v>
      </c>
      <c r="O220" s="6">
        <f>'201807'!N63</f>
        <v>1984.17</v>
      </c>
      <c r="P220" s="6">
        <f t="shared" si="7"/>
        <v>-700.21999999999935</v>
      </c>
    </row>
    <row r="221" spans="9:22">
      <c r="M221" s="67" t="s">
        <v>374</v>
      </c>
      <c r="N221" s="6">
        <f>'201808'!K30</f>
        <v>-1326.8000000000002</v>
      </c>
      <c r="O221" s="6">
        <f>'201808'!N30</f>
        <v>1865.47</v>
      </c>
      <c r="P221" s="6">
        <f t="shared" si="7"/>
        <v>538.66999999999985</v>
      </c>
    </row>
    <row r="222" spans="9:22">
      <c r="M222" s="67" t="s">
        <v>372</v>
      </c>
      <c r="N222" s="6">
        <f>'201809'!K48</f>
        <v>-1590.5300000000002</v>
      </c>
      <c r="O222" s="6">
        <f>'201809'!N48</f>
        <v>1231.01</v>
      </c>
      <c r="P222" s="6">
        <f t="shared" si="7"/>
        <v>-359.52000000000021</v>
      </c>
    </row>
    <row r="223" spans="9:22">
      <c r="M223" s="67" t="s">
        <v>373</v>
      </c>
      <c r="N223" s="6">
        <f>'201810'!K48</f>
        <v>-2179.17</v>
      </c>
      <c r="O223" s="6">
        <f>'201810'!N48</f>
        <v>2228.9499999999998</v>
      </c>
      <c r="P223" s="6">
        <f t="shared" si="7"/>
        <v>49.779999999999745</v>
      </c>
    </row>
    <row r="224" spans="9:22">
      <c r="M224" s="68"/>
      <c r="N224" s="4"/>
      <c r="O224" s="4"/>
      <c r="P224" s="4"/>
    </row>
    <row r="225" spans="13:16">
      <c r="M225" s="67" t="s">
        <v>377</v>
      </c>
      <c r="N225" s="6">
        <f>SUM(N218:N223)/6</f>
        <v>-1942.9949999999999</v>
      </c>
      <c r="O225" s="6">
        <f>SUM(O218:O223)/6</f>
        <v>1849.5900000000001</v>
      </c>
      <c r="P225" s="4"/>
    </row>
    <row r="227" spans="13:16">
      <c r="M227" s="64" t="s">
        <v>59</v>
      </c>
    </row>
    <row r="228" spans="13:16">
      <c r="M228" t="s">
        <v>194</v>
      </c>
      <c r="N228" s="1">
        <v>-400</v>
      </c>
    </row>
    <row r="229" spans="13:16">
      <c r="M229" t="s">
        <v>132</v>
      </c>
      <c r="N229" s="1">
        <v>-352.37</v>
      </c>
    </row>
    <row r="230" spans="13:16">
      <c r="M230" t="s">
        <v>64</v>
      </c>
      <c r="N230" s="1">
        <v>-112</v>
      </c>
    </row>
    <row r="231" spans="13:16">
      <c r="M231" t="s">
        <v>380</v>
      </c>
      <c r="N231" s="1">
        <v>-80</v>
      </c>
    </row>
    <row r="232" spans="13:16">
      <c r="M232" s="69" t="s">
        <v>151</v>
      </c>
      <c r="N232" s="1">
        <v>-75</v>
      </c>
    </row>
    <row r="233" spans="13:16">
      <c r="M233" t="s">
        <v>143</v>
      </c>
      <c r="N233" s="1">
        <v>-72</v>
      </c>
    </row>
    <row r="234" spans="13:16">
      <c r="M234" t="s">
        <v>78</v>
      </c>
      <c r="N234" s="1">
        <v>-70</v>
      </c>
    </row>
    <row r="235" spans="13:16">
      <c r="M235" t="s">
        <v>379</v>
      </c>
      <c r="N235" s="1">
        <v>-60</v>
      </c>
    </row>
    <row r="236" spans="13:16">
      <c r="M236" s="70" t="s">
        <v>130</v>
      </c>
      <c r="N236" s="1">
        <v>-50</v>
      </c>
    </row>
    <row r="237" spans="13:16">
      <c r="M237" t="s">
        <v>236</v>
      </c>
      <c r="N237" s="1">
        <v>-46</v>
      </c>
    </row>
    <row r="238" spans="13:16">
      <c r="M238" s="69" t="s">
        <v>382</v>
      </c>
      <c r="N238" s="1">
        <v>-25</v>
      </c>
    </row>
    <row r="239" spans="13:16">
      <c r="M239" t="s">
        <v>378</v>
      </c>
      <c r="N239" s="1">
        <v>-15</v>
      </c>
    </row>
    <row r="240" spans="13:16">
      <c r="M240" s="69" t="s">
        <v>383</v>
      </c>
      <c r="N240" s="1">
        <v>-14</v>
      </c>
    </row>
    <row r="241" spans="13:14">
      <c r="M241" s="69" t="s">
        <v>384</v>
      </c>
      <c r="N241" s="1">
        <v>-12</v>
      </c>
    </row>
    <row r="242" spans="13:14">
      <c r="M242" s="69" t="s">
        <v>131</v>
      </c>
      <c r="N242" s="1">
        <v>-4</v>
      </c>
    </row>
    <row r="243" spans="13:14">
      <c r="M243" s="69" t="s">
        <v>381</v>
      </c>
      <c r="N243" s="1">
        <f>-556</f>
        <v>-556</v>
      </c>
    </row>
    <row r="244" spans="13:14">
      <c r="M244" s="69"/>
      <c r="N244" s="1"/>
    </row>
    <row r="245" spans="13:14">
      <c r="N245" s="1">
        <f>SUM(N228:N243)</f>
        <v>-1943.37</v>
      </c>
    </row>
  </sheetData>
  <autoFilter ref="A6:C6"/>
  <sortState ref="M228:N242">
    <sortCondition ref="N228:N242"/>
    <sortCondition ref="M228:M242"/>
  </sortState>
  <mergeCells count="4">
    <mergeCell ref="P156:Q156"/>
    <mergeCell ref="P157:Q157"/>
    <mergeCell ref="T156:U156"/>
    <mergeCell ref="R156:S156"/>
  </mergeCells>
  <pageMargins left="0.11811023622047245" right="0.11811023622047245" top="0.19685039370078741" bottom="0.15748031496062992" header="0.19685039370078741" footer="0.19685039370078741"/>
  <pageSetup paperSize="8" orientation="landscape" r:id="rId2"/>
  <rowBreaks count="1" manualBreakCount="1">
    <brk id="215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BNP</vt:lpstr>
      <vt:lpstr>Catégories</vt:lpstr>
      <vt:lpstr>201804</vt:lpstr>
      <vt:lpstr>201805</vt:lpstr>
      <vt:lpstr>201806</vt:lpstr>
      <vt:lpstr>201807</vt:lpstr>
      <vt:lpstr>201808</vt:lpstr>
      <vt:lpstr>201809</vt:lpstr>
      <vt:lpstr>201810</vt:lpstr>
      <vt:lpstr>Budget</vt:lpstr>
      <vt:lpstr>Budget!Zone_d_impression</vt:lpstr>
      <vt:lpstr>Catégories!Zone_d_impression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ASSEP34</dc:creator>
  <cp:lastModifiedBy>Thibault THOMAS</cp:lastModifiedBy>
  <cp:lastPrinted>2018-11-16T16:24:26Z</cp:lastPrinted>
  <dcterms:created xsi:type="dcterms:W3CDTF">2018-05-03T07:40:03Z</dcterms:created>
  <dcterms:modified xsi:type="dcterms:W3CDTF">2018-11-21T05:36:59Z</dcterms:modified>
</cp:coreProperties>
</file>