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S16" i="1"/>
  <c r="S15"/>
  <c r="W30"/>
  <c r="W21"/>
  <c r="U13"/>
  <c r="W13" s="1"/>
  <c r="L6"/>
  <c r="M6" s="1"/>
  <c r="Q6" s="1"/>
  <c r="T6" s="1"/>
  <c r="U30"/>
  <c r="U21"/>
  <c r="T10"/>
  <c r="T9"/>
  <c r="T8"/>
  <c r="T7"/>
  <c r="R37"/>
  <c r="M37"/>
  <c r="L37"/>
  <c r="L35"/>
  <c r="M35" s="1"/>
  <c r="Q35" s="1"/>
  <c r="L34"/>
  <c r="M34" s="1"/>
  <c r="Q34" s="1"/>
  <c r="L32"/>
  <c r="M32" s="1"/>
  <c r="Q32" s="1"/>
  <c r="L33"/>
  <c r="M33" s="1"/>
  <c r="Q33" s="1"/>
  <c r="L26"/>
  <c r="M26" s="1"/>
  <c r="Q26" s="1"/>
  <c r="L25"/>
  <c r="M25" s="1"/>
  <c r="Q25" s="1"/>
  <c r="L24"/>
  <c r="M24" s="1"/>
  <c r="Q24" s="1"/>
  <c r="L23"/>
  <c r="M23" s="1"/>
  <c r="Q23" s="1"/>
  <c r="L22"/>
  <c r="M22" s="1"/>
  <c r="Q22" s="1"/>
  <c r="L15"/>
  <c r="M15" s="1"/>
  <c r="Q15" s="1"/>
  <c r="L21"/>
  <c r="M21" s="1"/>
  <c r="Q21" s="1"/>
  <c r="L17"/>
  <c r="M17" s="1"/>
  <c r="Q17" s="1"/>
  <c r="L14"/>
  <c r="M14" s="1"/>
  <c r="Q14" s="1"/>
  <c r="L16"/>
  <c r="M16" s="1"/>
  <c r="Q16" s="1"/>
  <c r="L11"/>
  <c r="M11" s="1"/>
  <c r="L10"/>
  <c r="M10" s="1"/>
  <c r="Q10" s="1"/>
  <c r="L8"/>
  <c r="M8" s="1"/>
  <c r="Q8" s="1"/>
  <c r="L7"/>
  <c r="M7" s="1"/>
  <c r="Q7" s="1"/>
  <c r="L9"/>
  <c r="M9" s="1"/>
  <c r="Q9" s="1"/>
  <c r="R11" l="1"/>
  <c r="S11" s="1"/>
  <c r="S17" s="1"/>
  <c r="S24" l="1"/>
  <c r="S25" s="1"/>
  <c r="S35" s="1"/>
</calcChain>
</file>

<file path=xl/sharedStrings.xml><?xml version="1.0" encoding="utf-8"?>
<sst xmlns="http://schemas.openxmlformats.org/spreadsheetml/2006/main" count="54" uniqueCount="49">
  <si>
    <t>Nombre Jours</t>
  </si>
  <si>
    <t>Montant Brut</t>
  </si>
  <si>
    <t>Montant Net</t>
  </si>
  <si>
    <t>01/03/2015 à 31/03/2015 : 31 jours</t>
  </si>
  <si>
    <t>Cotis. Sociales</t>
  </si>
  <si>
    <t>Retraite compl.</t>
  </si>
  <si>
    <t>Allocations déjà versées</t>
  </si>
  <si>
    <t>Allocations dues</t>
  </si>
  <si>
    <t>Décompte général</t>
  </si>
  <si>
    <t>(1) Allocations</t>
  </si>
  <si>
    <t>(2)   Aides du PARE</t>
  </si>
  <si>
    <t>(3) Autres paiements</t>
  </si>
  <si>
    <t>(4) Prélèvements</t>
  </si>
  <si>
    <t>(5) Montant réglé (1+2+3-4)</t>
  </si>
  <si>
    <t>(6) Sommes trop perçues</t>
  </si>
  <si>
    <t>01/01/2015 à 31/01/2015 : 31 jours</t>
  </si>
  <si>
    <t>01/02/2015 à 28/02/2015 : 28 jours</t>
  </si>
  <si>
    <t>Allocation d'Aide au Retour à l'Emploi</t>
  </si>
  <si>
    <t>01/04/2015 à 28/04/2015 : 28 jours</t>
  </si>
  <si>
    <t>19/04/2015 à 28/10/2015 : -10 jours</t>
  </si>
  <si>
    <t>19/04/2015 à 28/10/2015 :                  Luc Lines SA ?</t>
  </si>
  <si>
    <t>01/02/2016 à 29/02/2016 : 29 jours</t>
  </si>
  <si>
    <t>Solde Trop perçus à rembourser par SG</t>
  </si>
  <si>
    <t xml:space="preserve">01/11/2015 : inscription demandeur d'emploi </t>
  </si>
  <si>
    <t xml:space="preserve">08/11/2016 : inscription demandeur d'emploi </t>
  </si>
  <si>
    <t>01/12/2015 à 31/12/2015 : 31 jours</t>
  </si>
  <si>
    <t>01/03/2016 à 21/03/2016 : 21 jours</t>
  </si>
  <si>
    <t>22/03/2016 à 31/10/2016 :                  Luc Lines SA ?</t>
  </si>
  <si>
    <t>Carence : 12 jours</t>
  </si>
  <si>
    <t>21/11/2016 à 30/11/2016 : 11 jours</t>
  </si>
  <si>
    <t>20 jours ?</t>
  </si>
  <si>
    <t xml:space="preserve">07/11/2017 : inscription demandeur d'emploi </t>
  </si>
  <si>
    <t>01/12/2016 à 31/12/2016 : 31 jours</t>
  </si>
  <si>
    <t>01/01/2017 à 31/01/2017 : 31 jours</t>
  </si>
  <si>
    <t>01/03/2017 à 31/03/2017 : 31 jours</t>
  </si>
  <si>
    <t>01/02/2017 à 28/02/2017 : 28 jours</t>
  </si>
  <si>
    <t>pas d'actualisation : radiation suivant 20160516</t>
  </si>
  <si>
    <t xml:space="preserve">23/10/2018 : inscription demandeur d'emploi </t>
  </si>
  <si>
    <t>01/01/2018 à 31/01/2018 : 31 jours</t>
  </si>
  <si>
    <t>07/11/2017 à 24/11/2017 : 18 jours carence</t>
  </si>
  <si>
    <t>25/11/2017 à 30/11/2017 : 6 jours différé d'indemnisation</t>
  </si>
  <si>
    <t>01/12/2017 à 01/12/2017 : 1 jour différé d'indemnisation</t>
  </si>
  <si>
    <t>02/12/2017 à 31/12/2017 : 30 jours</t>
  </si>
  <si>
    <t>01/02/2018 à 28/02/2018 : 28 jours</t>
  </si>
  <si>
    <t>01/03/2018 à 31/03/2018 : 31 jours</t>
  </si>
  <si>
    <t xml:space="preserve">29/03/2018 à 31/10/2018 :                                  Luc Lines SA </t>
  </si>
  <si>
    <t xml:space="preserve">02/04/2017 à 31/10/2017 :                                   Luc Lines SA </t>
  </si>
  <si>
    <t>29/03/2018 à 31/03/2018 : -3 jours</t>
  </si>
  <si>
    <t>08/12/2014 à 31/12/2014 : 24 jours</t>
  </si>
</sst>
</file>

<file path=xl/styles.xml><?xml version="1.0" encoding="utf-8"?>
<styleSheet xmlns="http://schemas.openxmlformats.org/spreadsheetml/2006/main">
  <numFmts count="2">
    <numFmt numFmtId="164" formatCode="mmm\ yyyy"/>
    <numFmt numFmtId="165" formatCode="#,##0.00_ ;[Red]\-#,##0.00\ 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double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/>
    <xf numFmtId="0" fontId="2" fillId="0" borderId="13" xfId="0" applyFont="1" applyBorder="1" applyAlignment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8"/>
  <sheetViews>
    <sheetView tabSelected="1" topLeftCell="A4" workbookViewId="0">
      <pane ySplit="1992" activePane="bottomLeft"/>
      <selection activeCell="A4" sqref="A1:A1048576"/>
      <selection pane="bottomLeft" activeCell="U21" sqref="U21"/>
    </sheetView>
  </sheetViews>
  <sheetFormatPr baseColWidth="10" defaultRowHeight="14.4"/>
  <cols>
    <col min="1" max="1" width="10.109375" bestFit="1" customWidth="1"/>
    <col min="2" max="2" width="30.21875" bestFit="1" customWidth="1"/>
    <col min="3" max="3" width="7.6640625" bestFit="1" customWidth="1"/>
    <col min="4" max="7" width="8.77734375" style="1" customWidth="1"/>
    <col min="8" max="8" width="7.6640625" bestFit="1" customWidth="1"/>
    <col min="9" max="12" width="8.77734375" style="1" customWidth="1"/>
    <col min="13" max="18" width="8.77734375" customWidth="1"/>
    <col min="19" max="19" width="11.5546875" customWidth="1"/>
  </cols>
  <sheetData>
    <row r="2" spans="1:23" ht="15" thickBot="1"/>
    <row r="3" spans="1:23" ht="45" customHeight="1" thickBot="1">
      <c r="C3" s="46" t="s">
        <v>17</v>
      </c>
      <c r="D3" s="47"/>
      <c r="E3" s="47"/>
      <c r="F3" s="47"/>
      <c r="G3" s="47"/>
      <c r="H3" s="47"/>
      <c r="I3" s="47"/>
      <c r="J3" s="47"/>
      <c r="K3" s="47"/>
      <c r="L3" s="48"/>
      <c r="M3" s="49" t="s">
        <v>8</v>
      </c>
      <c r="N3" s="50"/>
      <c r="O3" s="50"/>
      <c r="P3" s="50"/>
      <c r="Q3" s="50"/>
      <c r="R3" s="51"/>
    </row>
    <row r="4" spans="1:23" ht="15" thickBot="1">
      <c r="C4" s="40" t="s">
        <v>6</v>
      </c>
      <c r="D4" s="41"/>
      <c r="E4" s="41"/>
      <c r="F4" s="41"/>
      <c r="G4" s="42"/>
      <c r="H4" s="43" t="s">
        <v>7</v>
      </c>
      <c r="I4" s="44"/>
      <c r="J4" s="44"/>
      <c r="K4" s="44"/>
      <c r="L4" s="45"/>
      <c r="M4" s="52"/>
      <c r="N4" s="53"/>
      <c r="O4" s="53"/>
      <c r="P4" s="53"/>
      <c r="Q4" s="53"/>
      <c r="R4" s="54"/>
    </row>
    <row r="5" spans="1:23" s="2" customFormat="1" ht="72" customHeight="1" thickTop="1" thickBot="1">
      <c r="A5" s="5"/>
      <c r="B5" s="6"/>
      <c r="C5" s="13" t="s">
        <v>0</v>
      </c>
      <c r="D5" s="8" t="s">
        <v>1</v>
      </c>
      <c r="E5" s="8" t="s">
        <v>5</v>
      </c>
      <c r="F5" s="8" t="s">
        <v>4</v>
      </c>
      <c r="G5" s="11" t="s">
        <v>2</v>
      </c>
      <c r="H5" s="14" t="s">
        <v>0</v>
      </c>
      <c r="I5" s="8" t="s">
        <v>1</v>
      </c>
      <c r="J5" s="14" t="s">
        <v>5</v>
      </c>
      <c r="K5" s="8" t="s">
        <v>4</v>
      </c>
      <c r="L5" s="8" t="s">
        <v>2</v>
      </c>
      <c r="M5" s="14" t="s">
        <v>9</v>
      </c>
      <c r="N5" s="8" t="s">
        <v>10</v>
      </c>
      <c r="O5" s="8" t="s">
        <v>11</v>
      </c>
      <c r="P5" s="8" t="s">
        <v>12</v>
      </c>
      <c r="Q5" s="8" t="s">
        <v>13</v>
      </c>
      <c r="R5" s="22" t="s">
        <v>14</v>
      </c>
      <c r="S5" s="24" t="s">
        <v>22</v>
      </c>
    </row>
    <row r="6" spans="1:23" s="4" customFormat="1" ht="42.6" customHeight="1" thickTop="1">
      <c r="A6" s="3">
        <v>41974</v>
      </c>
      <c r="B6" s="3" t="s">
        <v>48</v>
      </c>
      <c r="C6" s="7"/>
      <c r="D6" s="9"/>
      <c r="E6" s="9"/>
      <c r="F6" s="9"/>
      <c r="G6" s="12"/>
      <c r="H6" s="15">
        <v>24</v>
      </c>
      <c r="I6" s="18">
        <v>727.92</v>
      </c>
      <c r="J6" s="19">
        <v>33.119999999999997</v>
      </c>
      <c r="K6" s="18"/>
      <c r="L6" s="18">
        <f t="shared" ref="L6" si="0">I6-J6</f>
        <v>694.8</v>
      </c>
      <c r="M6" s="20">
        <f t="shared" ref="M6" si="1">L6</f>
        <v>694.8</v>
      </c>
      <c r="N6" s="21"/>
      <c r="O6" s="21"/>
      <c r="P6" s="21"/>
      <c r="Q6" s="21">
        <f>SUM(M6:P6)-O6</f>
        <v>694.8</v>
      </c>
      <c r="R6" s="21"/>
      <c r="T6" s="38">
        <f>Q6</f>
        <v>694.8</v>
      </c>
    </row>
    <row r="7" spans="1:23" s="4" customFormat="1" ht="42.6" customHeight="1">
      <c r="A7" s="3">
        <v>42005</v>
      </c>
      <c r="B7" s="3" t="s">
        <v>15</v>
      </c>
      <c r="C7" s="7"/>
      <c r="D7" s="9"/>
      <c r="E7" s="9"/>
      <c r="F7" s="9"/>
      <c r="G7" s="12"/>
      <c r="H7" s="15">
        <v>31</v>
      </c>
      <c r="I7" s="18">
        <v>940.23</v>
      </c>
      <c r="J7" s="19">
        <v>42.78</v>
      </c>
      <c r="K7" s="18"/>
      <c r="L7" s="18">
        <f t="shared" ref="L7:L10" si="2">I7-J7</f>
        <v>897.45</v>
      </c>
      <c r="M7" s="20">
        <f t="shared" ref="M7:M17" si="3">L7</f>
        <v>897.45</v>
      </c>
      <c r="N7" s="21"/>
      <c r="O7" s="21"/>
      <c r="P7" s="21"/>
      <c r="Q7" s="21">
        <f>SUM(M7:P7)-O7</f>
        <v>897.45</v>
      </c>
      <c r="R7" s="21"/>
      <c r="T7" s="38">
        <f>Q7</f>
        <v>897.45</v>
      </c>
    </row>
    <row r="8" spans="1:23" s="4" customFormat="1" ht="42.6" customHeight="1">
      <c r="A8" s="3">
        <v>42036</v>
      </c>
      <c r="B8" s="3" t="s">
        <v>16</v>
      </c>
      <c r="C8" s="7"/>
      <c r="D8" s="9"/>
      <c r="E8" s="9"/>
      <c r="F8" s="9"/>
      <c r="G8" s="12"/>
      <c r="H8" s="15">
        <v>28</v>
      </c>
      <c r="I8" s="18">
        <v>849.24</v>
      </c>
      <c r="J8" s="19">
        <v>38.64</v>
      </c>
      <c r="K8" s="18"/>
      <c r="L8" s="18">
        <f t="shared" si="2"/>
        <v>810.6</v>
      </c>
      <c r="M8" s="20">
        <f t="shared" si="3"/>
        <v>810.6</v>
      </c>
      <c r="N8" s="21"/>
      <c r="O8" s="21"/>
      <c r="P8" s="21"/>
      <c r="Q8" s="21">
        <f t="shared" ref="Q8:Q10" si="4">SUM(M8:P8)-O8</f>
        <v>810.6</v>
      </c>
      <c r="R8" s="21"/>
      <c r="T8" s="38">
        <f t="shared" ref="T8:T10" si="5">Q8</f>
        <v>810.6</v>
      </c>
    </row>
    <row r="9" spans="1:23" s="4" customFormat="1" ht="42.6" customHeight="1">
      <c r="A9" s="3">
        <v>42064</v>
      </c>
      <c r="B9" s="3" t="s">
        <v>3</v>
      </c>
      <c r="C9" s="7"/>
      <c r="D9" s="9"/>
      <c r="E9" s="9"/>
      <c r="F9" s="9"/>
      <c r="G9" s="12"/>
      <c r="H9" s="15">
        <v>31</v>
      </c>
      <c r="I9" s="18">
        <v>940.23</v>
      </c>
      <c r="J9" s="19">
        <v>42.78</v>
      </c>
      <c r="K9" s="18"/>
      <c r="L9" s="18">
        <f>I9-J9</f>
        <v>897.45</v>
      </c>
      <c r="M9" s="20">
        <f>L9</f>
        <v>897.45</v>
      </c>
      <c r="N9" s="21"/>
      <c r="O9" s="21"/>
      <c r="P9" s="21"/>
      <c r="Q9" s="21">
        <f t="shared" si="4"/>
        <v>897.45</v>
      </c>
      <c r="R9" s="21"/>
      <c r="T9" s="38">
        <f t="shared" si="5"/>
        <v>897.45</v>
      </c>
    </row>
    <row r="10" spans="1:23" s="4" customFormat="1" ht="42.6" customHeight="1">
      <c r="A10" s="3">
        <v>42095</v>
      </c>
      <c r="B10" s="3" t="s">
        <v>18</v>
      </c>
      <c r="C10" s="7"/>
      <c r="D10" s="9"/>
      <c r="E10" s="9"/>
      <c r="F10" s="9"/>
      <c r="G10" s="12"/>
      <c r="H10" s="15">
        <v>28</v>
      </c>
      <c r="I10" s="18">
        <v>849.24</v>
      </c>
      <c r="J10" s="19">
        <v>38.64</v>
      </c>
      <c r="K10" s="18"/>
      <c r="L10" s="18">
        <f t="shared" si="2"/>
        <v>810.6</v>
      </c>
      <c r="M10" s="20">
        <f t="shared" si="3"/>
        <v>810.6</v>
      </c>
      <c r="N10" s="21"/>
      <c r="O10" s="21"/>
      <c r="P10" s="21"/>
      <c r="Q10" s="21">
        <f t="shared" si="4"/>
        <v>810.6</v>
      </c>
      <c r="R10" s="21"/>
      <c r="T10" s="38">
        <f t="shared" si="5"/>
        <v>810.6</v>
      </c>
    </row>
    <row r="11" spans="1:23" s="4" customFormat="1" ht="42.6" customHeight="1">
      <c r="A11" s="3">
        <v>42095</v>
      </c>
      <c r="B11" s="3" t="s">
        <v>19</v>
      </c>
      <c r="C11" s="7"/>
      <c r="D11" s="9"/>
      <c r="E11" s="9"/>
      <c r="F11" s="9"/>
      <c r="G11" s="12"/>
      <c r="H11" s="15">
        <v>-10</v>
      </c>
      <c r="I11" s="18">
        <v>-303.3</v>
      </c>
      <c r="J11" s="19">
        <v>-13.8</v>
      </c>
      <c r="K11" s="18"/>
      <c r="L11" s="18">
        <f t="shared" ref="L11" si="6">I11-J11</f>
        <v>-289.5</v>
      </c>
      <c r="M11" s="20">
        <f t="shared" si="3"/>
        <v>-289.5</v>
      </c>
      <c r="N11" s="21"/>
      <c r="O11" s="21"/>
      <c r="P11" s="21"/>
      <c r="Q11" s="21"/>
      <c r="R11" s="23">
        <f>Q10+M11</f>
        <v>521.1</v>
      </c>
      <c r="S11" s="25">
        <f>R11</f>
        <v>521.1</v>
      </c>
    </row>
    <row r="12" spans="1:23" s="4" customFormat="1" ht="42.6" customHeight="1">
      <c r="A12" s="3">
        <v>42095</v>
      </c>
      <c r="B12" s="17" t="s">
        <v>20</v>
      </c>
      <c r="C12" s="7"/>
      <c r="D12" s="9"/>
      <c r="E12" s="9"/>
      <c r="F12" s="9"/>
      <c r="G12" s="12"/>
      <c r="H12" s="15"/>
      <c r="I12" s="9"/>
      <c r="J12" s="16"/>
      <c r="K12" s="9"/>
      <c r="L12" s="9"/>
      <c r="M12" s="15"/>
      <c r="N12" s="10"/>
      <c r="O12" s="10"/>
      <c r="P12" s="10"/>
      <c r="Q12" s="10"/>
      <c r="R12" s="10"/>
    </row>
    <row r="13" spans="1:23" s="4" customFormat="1" ht="42.6" customHeight="1">
      <c r="A13" s="3">
        <v>42309</v>
      </c>
      <c r="B13" s="17" t="s">
        <v>23</v>
      </c>
      <c r="C13" s="7"/>
      <c r="D13" s="9"/>
      <c r="E13" s="9"/>
      <c r="F13" s="9"/>
      <c r="G13" s="12"/>
      <c r="H13" s="15"/>
      <c r="I13" s="9"/>
      <c r="J13" s="16"/>
      <c r="K13" s="9"/>
      <c r="L13" s="9"/>
      <c r="M13" s="15"/>
      <c r="N13" s="10"/>
      <c r="O13" s="10"/>
      <c r="P13" s="10"/>
      <c r="Q13" s="10"/>
      <c r="R13" s="10"/>
      <c r="U13" s="38">
        <f>SUM(T6:T13)</f>
        <v>4110.9000000000005</v>
      </c>
      <c r="V13" s="4">
        <v>4227</v>
      </c>
      <c r="W13" s="38">
        <f>V13-U13</f>
        <v>116.09999999999945</v>
      </c>
    </row>
    <row r="14" spans="1:23" s="4" customFormat="1" ht="42.6" customHeight="1">
      <c r="A14" s="3">
        <v>42339</v>
      </c>
      <c r="B14" s="3" t="s">
        <v>25</v>
      </c>
      <c r="C14" s="7"/>
      <c r="D14" s="9"/>
      <c r="E14" s="9"/>
      <c r="F14" s="9"/>
      <c r="G14" s="12"/>
      <c r="H14" s="15">
        <v>31</v>
      </c>
      <c r="I14" s="18">
        <v>941.47</v>
      </c>
      <c r="J14" s="19">
        <v>42.78</v>
      </c>
      <c r="K14" s="18"/>
      <c r="L14" s="18">
        <f t="shared" ref="L14" si="7">I14-J14</f>
        <v>898.69</v>
      </c>
      <c r="M14" s="20">
        <f t="shared" si="3"/>
        <v>898.69</v>
      </c>
      <c r="N14" s="21"/>
      <c r="O14" s="21"/>
      <c r="P14" s="21"/>
      <c r="Q14" s="21">
        <f t="shared" ref="Q14" si="8">SUM(M14:P14)-O14</f>
        <v>898.69</v>
      </c>
      <c r="R14" s="21"/>
      <c r="T14" s="4">
        <v>898.69</v>
      </c>
    </row>
    <row r="15" spans="1:23" s="4" customFormat="1" ht="42.6" customHeight="1">
      <c r="A15" s="3">
        <v>42370</v>
      </c>
      <c r="B15" s="17" t="s">
        <v>30</v>
      </c>
      <c r="C15" s="7"/>
      <c r="D15" s="9"/>
      <c r="E15" s="9"/>
      <c r="F15" s="9"/>
      <c r="G15" s="12"/>
      <c r="H15" s="15">
        <v>20</v>
      </c>
      <c r="I15" s="9">
        <v>607.4</v>
      </c>
      <c r="J15" s="16">
        <v>27.6</v>
      </c>
      <c r="K15" s="9"/>
      <c r="L15" s="18">
        <f t="shared" ref="L15" si="9">I15-J15</f>
        <v>579.79999999999995</v>
      </c>
      <c r="M15" s="20">
        <f>L15</f>
        <v>579.79999999999995</v>
      </c>
      <c r="N15" s="21"/>
      <c r="O15" s="21"/>
      <c r="P15" s="21">
        <v>-42.43</v>
      </c>
      <c r="Q15" s="21">
        <f t="shared" ref="Q15" si="10">SUM(M15:P15)-O15</f>
        <v>537.37</v>
      </c>
      <c r="R15" s="10"/>
      <c r="S15" s="25">
        <f>S11+P15</f>
        <v>478.67</v>
      </c>
      <c r="T15" s="36">
        <v>537.72</v>
      </c>
    </row>
    <row r="16" spans="1:23" s="4" customFormat="1" ht="42.6" customHeight="1">
      <c r="A16" s="3">
        <v>42401</v>
      </c>
      <c r="B16" s="3" t="s">
        <v>21</v>
      </c>
      <c r="C16" s="7"/>
      <c r="D16" s="9"/>
      <c r="E16" s="9"/>
      <c r="F16" s="9"/>
      <c r="G16" s="12"/>
      <c r="H16" s="15">
        <v>29</v>
      </c>
      <c r="I16" s="18">
        <v>831.43</v>
      </c>
      <c r="J16" s="19"/>
      <c r="K16" s="18"/>
      <c r="L16" s="18">
        <f t="shared" ref="L16" si="11">I16-J16</f>
        <v>831.43</v>
      </c>
      <c r="M16" s="20">
        <f t="shared" si="3"/>
        <v>831.43</v>
      </c>
      <c r="N16" s="21"/>
      <c r="O16" s="21"/>
      <c r="P16" s="21">
        <v>-90.03</v>
      </c>
      <c r="Q16" s="21">
        <f t="shared" ref="Q16" si="12">SUM(M16:P16)-O16</f>
        <v>741.4</v>
      </c>
      <c r="R16" s="21"/>
      <c r="S16" s="25">
        <f>S15+P16</f>
        <v>388.64</v>
      </c>
      <c r="T16" s="36">
        <v>741.4</v>
      </c>
    </row>
    <row r="17" spans="1:23" s="4" customFormat="1" ht="42.6" customHeight="1">
      <c r="A17" s="3">
        <v>42430</v>
      </c>
      <c r="B17" s="3" t="s">
        <v>26</v>
      </c>
      <c r="C17" s="7"/>
      <c r="D17" s="9"/>
      <c r="E17" s="9"/>
      <c r="F17" s="9"/>
      <c r="G17" s="12"/>
      <c r="H17" s="15">
        <v>21</v>
      </c>
      <c r="I17" s="18">
        <v>602.07000000000005</v>
      </c>
      <c r="J17" s="19"/>
      <c r="K17" s="18"/>
      <c r="L17" s="18">
        <f t="shared" ref="L17" si="13">I17-J17</f>
        <v>602.07000000000005</v>
      </c>
      <c r="M17" s="20">
        <f t="shared" si="3"/>
        <v>602.07000000000005</v>
      </c>
      <c r="N17" s="21"/>
      <c r="O17" s="21"/>
      <c r="P17" s="21">
        <v>-44.65</v>
      </c>
      <c r="Q17" s="21">
        <f t="shared" ref="Q17" si="14">SUM(M17:P17)-O17</f>
        <v>557.42000000000007</v>
      </c>
      <c r="R17" s="21"/>
      <c r="S17" s="25">
        <f>S16+P17</f>
        <v>343.99</v>
      </c>
      <c r="T17" s="36">
        <v>557.41999999999996</v>
      </c>
    </row>
    <row r="18" spans="1:23" s="4" customFormat="1" ht="42.6" customHeight="1">
      <c r="A18" s="3">
        <v>42430</v>
      </c>
      <c r="B18" s="17" t="s">
        <v>27</v>
      </c>
      <c r="C18" s="7"/>
      <c r="D18" s="9"/>
      <c r="E18" s="9"/>
      <c r="F18" s="9"/>
      <c r="G18" s="12"/>
      <c r="H18" s="15"/>
      <c r="I18" s="9"/>
      <c r="J18" s="16"/>
      <c r="K18" s="9"/>
      <c r="L18" s="9"/>
      <c r="M18" s="15"/>
      <c r="N18" s="10"/>
      <c r="O18" s="10"/>
      <c r="P18" s="10"/>
      <c r="Q18" s="10"/>
      <c r="R18" s="10"/>
      <c r="T18" s="39"/>
    </row>
    <row r="19" spans="1:23" s="4" customFormat="1" ht="42.6" customHeight="1">
      <c r="A19" s="3">
        <v>42675</v>
      </c>
      <c r="B19" s="17" t="s">
        <v>24</v>
      </c>
      <c r="C19" s="7"/>
      <c r="D19" s="9"/>
      <c r="E19" s="9"/>
      <c r="F19" s="9"/>
      <c r="G19" s="12"/>
      <c r="H19" s="15"/>
      <c r="I19" s="9"/>
      <c r="J19" s="16"/>
      <c r="K19" s="9"/>
      <c r="L19" s="9"/>
      <c r="M19" s="15"/>
      <c r="N19" s="10"/>
      <c r="O19" s="10"/>
      <c r="P19" s="10"/>
      <c r="Q19" s="10"/>
      <c r="R19" s="10"/>
      <c r="T19" s="39"/>
    </row>
    <row r="20" spans="1:23" s="4" customFormat="1" ht="42.6" customHeight="1">
      <c r="A20" s="3">
        <v>42675</v>
      </c>
      <c r="B20" s="17" t="s">
        <v>28</v>
      </c>
      <c r="C20" s="7"/>
      <c r="D20" s="9"/>
      <c r="E20" s="9"/>
      <c r="F20" s="9"/>
      <c r="G20" s="12"/>
      <c r="H20" s="15">
        <v>12</v>
      </c>
      <c r="I20" s="9"/>
      <c r="J20" s="16"/>
      <c r="K20" s="9"/>
      <c r="L20" s="9"/>
      <c r="M20" s="15"/>
      <c r="N20" s="10"/>
      <c r="O20" s="10"/>
      <c r="P20" s="10"/>
      <c r="Q20" s="10"/>
      <c r="R20" s="10"/>
      <c r="T20" s="39"/>
    </row>
    <row r="21" spans="1:23" s="4" customFormat="1" ht="42.6" customHeight="1">
      <c r="A21" s="3">
        <v>42675</v>
      </c>
      <c r="B21" s="17" t="s">
        <v>29</v>
      </c>
      <c r="C21" s="7"/>
      <c r="D21" s="9"/>
      <c r="E21" s="9"/>
      <c r="F21" s="9"/>
      <c r="G21" s="12"/>
      <c r="H21" s="15">
        <v>11</v>
      </c>
      <c r="I21" s="9">
        <v>315.37</v>
      </c>
      <c r="J21" s="16"/>
      <c r="K21" s="9"/>
      <c r="L21" s="18">
        <f t="shared" ref="L21:L22" si="15">I21-J21</f>
        <v>315.37</v>
      </c>
      <c r="M21" s="20">
        <f t="shared" ref="M21:M26" si="16">L21</f>
        <v>315.37</v>
      </c>
      <c r="N21" s="21"/>
      <c r="O21" s="21"/>
      <c r="P21" s="21"/>
      <c r="Q21" s="21">
        <f t="shared" ref="Q21:Q22" si="17">SUM(M21:P21)-O21</f>
        <v>315.37</v>
      </c>
      <c r="R21" s="10"/>
      <c r="T21" s="36">
        <v>315.37</v>
      </c>
      <c r="U21" s="4">
        <f>SUM(T14:T21)</f>
        <v>3050.6</v>
      </c>
      <c r="V21" s="38">
        <v>3366</v>
      </c>
      <c r="W21" s="38">
        <f>V21-U21</f>
        <v>315.40000000000009</v>
      </c>
    </row>
    <row r="22" spans="1:23" s="4" customFormat="1" ht="42.6" customHeight="1">
      <c r="A22" s="3">
        <v>42705</v>
      </c>
      <c r="B22" s="3" t="s">
        <v>32</v>
      </c>
      <c r="C22" s="7"/>
      <c r="D22" s="9"/>
      <c r="E22" s="9"/>
      <c r="F22" s="9"/>
      <c r="G22" s="12"/>
      <c r="H22" s="15">
        <v>31</v>
      </c>
      <c r="I22" s="18">
        <v>888.77</v>
      </c>
      <c r="J22" s="19"/>
      <c r="K22" s="18"/>
      <c r="L22" s="18">
        <f t="shared" si="15"/>
        <v>888.77</v>
      </c>
      <c r="M22" s="20">
        <f t="shared" si="16"/>
        <v>888.77</v>
      </c>
      <c r="N22" s="21"/>
      <c r="O22" s="21"/>
      <c r="P22" s="21"/>
      <c r="Q22" s="21">
        <f t="shared" si="17"/>
        <v>888.77</v>
      </c>
      <c r="R22" s="21"/>
      <c r="T22" s="36">
        <v>888.77</v>
      </c>
    </row>
    <row r="23" spans="1:23" s="4" customFormat="1" ht="42.6" customHeight="1">
      <c r="A23" s="3">
        <v>42736</v>
      </c>
      <c r="B23" s="3" t="s">
        <v>33</v>
      </c>
      <c r="C23" s="7"/>
      <c r="D23" s="9"/>
      <c r="E23" s="9"/>
      <c r="F23" s="9"/>
      <c r="G23" s="12"/>
      <c r="H23" s="15">
        <v>31</v>
      </c>
      <c r="I23" s="18">
        <v>888.77</v>
      </c>
      <c r="J23" s="19"/>
      <c r="K23" s="18"/>
      <c r="L23" s="18">
        <f t="shared" ref="L23" si="18">I23-J23</f>
        <v>888.77</v>
      </c>
      <c r="M23" s="20">
        <f t="shared" si="16"/>
        <v>888.77</v>
      </c>
      <c r="N23" s="21"/>
      <c r="O23" s="21"/>
      <c r="P23" s="21"/>
      <c r="Q23" s="21">
        <f t="shared" ref="Q23" si="19">SUM(M23:P23)-O23</f>
        <v>888.77</v>
      </c>
      <c r="R23" s="21"/>
      <c r="T23" s="36">
        <v>888.77</v>
      </c>
    </row>
    <row r="24" spans="1:23" s="4" customFormat="1" ht="42.6" customHeight="1">
      <c r="A24" s="3">
        <v>42767</v>
      </c>
      <c r="B24" s="3" t="s">
        <v>35</v>
      </c>
      <c r="C24" s="7"/>
      <c r="D24" s="9"/>
      <c r="E24" s="9"/>
      <c r="F24" s="9"/>
      <c r="G24" s="12"/>
      <c r="H24" s="15">
        <v>28</v>
      </c>
      <c r="I24" s="18">
        <v>802.76</v>
      </c>
      <c r="J24" s="19"/>
      <c r="K24" s="18"/>
      <c r="L24" s="18">
        <f t="shared" ref="L24" si="20">I24-J24</f>
        <v>802.76</v>
      </c>
      <c r="M24" s="20">
        <f t="shared" si="16"/>
        <v>802.76</v>
      </c>
      <c r="N24" s="21"/>
      <c r="O24" s="21"/>
      <c r="P24" s="21">
        <v>-84.3</v>
      </c>
      <c r="Q24" s="21">
        <f t="shared" ref="Q24" si="21">SUM(M24:P24)-O24</f>
        <v>718.46</v>
      </c>
      <c r="R24" s="21"/>
      <c r="S24" s="25">
        <f>S17+P24</f>
        <v>259.69</v>
      </c>
      <c r="T24" s="36">
        <v>718.4</v>
      </c>
    </row>
    <row r="25" spans="1:23" s="4" customFormat="1" ht="42.6" customHeight="1">
      <c r="A25" s="3">
        <v>42795</v>
      </c>
      <c r="B25" s="3" t="s">
        <v>34</v>
      </c>
      <c r="C25" s="7"/>
      <c r="D25" s="9"/>
      <c r="E25" s="9"/>
      <c r="F25" s="9"/>
      <c r="G25" s="12"/>
      <c r="H25" s="15">
        <v>31</v>
      </c>
      <c r="I25" s="18">
        <v>888.77</v>
      </c>
      <c r="J25" s="19"/>
      <c r="K25" s="18"/>
      <c r="L25" s="18">
        <f t="shared" ref="L25" si="22">I25-J25</f>
        <v>888.77</v>
      </c>
      <c r="M25" s="20">
        <f t="shared" si="16"/>
        <v>888.77</v>
      </c>
      <c r="N25" s="21"/>
      <c r="O25" s="21"/>
      <c r="P25" s="21">
        <v>-99.21</v>
      </c>
      <c r="Q25" s="21">
        <f t="shared" ref="Q25" si="23">SUM(M25:P25)-O25</f>
        <v>789.56</v>
      </c>
      <c r="R25" s="21"/>
      <c r="S25" s="25">
        <f>S24+P25</f>
        <v>160.48000000000002</v>
      </c>
      <c r="T25" s="36">
        <v>789.56</v>
      </c>
    </row>
    <row r="26" spans="1:23" s="4" customFormat="1" ht="42.6" customHeight="1">
      <c r="A26" s="3">
        <v>42826</v>
      </c>
      <c r="B26" s="17" t="s">
        <v>36</v>
      </c>
      <c r="C26" s="7"/>
      <c r="D26" s="9"/>
      <c r="E26" s="9"/>
      <c r="F26" s="9"/>
      <c r="G26" s="12"/>
      <c r="H26" s="15">
        <v>0</v>
      </c>
      <c r="I26" s="18">
        <v>0</v>
      </c>
      <c r="J26" s="19"/>
      <c r="K26" s="18"/>
      <c r="L26" s="18">
        <f t="shared" ref="L26" si="24">I26-J26</f>
        <v>0</v>
      </c>
      <c r="M26" s="20">
        <f t="shared" si="16"/>
        <v>0</v>
      </c>
      <c r="N26" s="21"/>
      <c r="O26" s="21"/>
      <c r="P26" s="21"/>
      <c r="Q26" s="21">
        <f t="shared" ref="Q26" si="25">SUM(M26:P26)-O26</f>
        <v>0</v>
      </c>
      <c r="R26" s="21"/>
      <c r="S26" s="25"/>
    </row>
    <row r="27" spans="1:23" s="4" customFormat="1" ht="42.6" customHeight="1">
      <c r="A27" s="3">
        <v>42826</v>
      </c>
      <c r="B27" s="17" t="s">
        <v>46</v>
      </c>
      <c r="C27" s="7"/>
      <c r="D27" s="9"/>
      <c r="E27" s="9"/>
      <c r="F27" s="9"/>
      <c r="G27" s="12"/>
      <c r="H27" s="15"/>
      <c r="I27" s="9"/>
      <c r="J27" s="16"/>
      <c r="K27" s="9"/>
      <c r="L27" s="9"/>
      <c r="M27" s="15"/>
      <c r="N27" s="10"/>
      <c r="O27" s="10"/>
      <c r="P27" s="10"/>
      <c r="Q27" s="10"/>
      <c r="R27" s="10"/>
    </row>
    <row r="28" spans="1:23" s="4" customFormat="1" ht="42.6" customHeight="1">
      <c r="A28" s="3">
        <v>43040</v>
      </c>
      <c r="B28" s="17" t="s">
        <v>31</v>
      </c>
      <c r="C28" s="7"/>
      <c r="D28" s="9"/>
      <c r="E28" s="9"/>
      <c r="F28" s="9"/>
      <c r="G28" s="12"/>
      <c r="H28" s="15"/>
      <c r="I28" s="9"/>
      <c r="J28" s="16"/>
      <c r="K28" s="9"/>
      <c r="L28" s="9"/>
      <c r="M28" s="15"/>
      <c r="N28" s="10"/>
      <c r="O28" s="10"/>
      <c r="P28" s="10"/>
      <c r="Q28" s="10"/>
      <c r="R28" s="10"/>
    </row>
    <row r="29" spans="1:23" s="4" customFormat="1" ht="42.6" customHeight="1">
      <c r="A29" s="3">
        <v>43040</v>
      </c>
      <c r="B29" s="17" t="s">
        <v>39</v>
      </c>
      <c r="C29" s="7"/>
      <c r="D29" s="9"/>
      <c r="E29" s="9"/>
      <c r="F29" s="9"/>
      <c r="G29" s="12"/>
      <c r="H29" s="15">
        <v>18</v>
      </c>
      <c r="I29" s="9"/>
      <c r="J29" s="16"/>
      <c r="K29" s="9"/>
      <c r="L29" s="9"/>
      <c r="M29" s="15"/>
      <c r="N29" s="10"/>
      <c r="O29" s="10"/>
      <c r="P29" s="10"/>
      <c r="Q29" s="10"/>
      <c r="R29" s="10"/>
    </row>
    <row r="30" spans="1:23" s="4" customFormat="1" ht="42.6" customHeight="1">
      <c r="A30" s="3">
        <v>43040</v>
      </c>
      <c r="B30" s="17" t="s">
        <v>40</v>
      </c>
      <c r="C30" s="7"/>
      <c r="D30" s="9"/>
      <c r="E30" s="9"/>
      <c r="F30" s="9"/>
      <c r="G30" s="12"/>
      <c r="H30" s="15">
        <v>6</v>
      </c>
      <c r="I30" s="9"/>
      <c r="J30" s="16"/>
      <c r="K30" s="9"/>
      <c r="L30" s="9"/>
      <c r="M30" s="15"/>
      <c r="N30" s="10"/>
      <c r="O30" s="10"/>
      <c r="P30" s="10"/>
      <c r="Q30" s="10"/>
      <c r="R30" s="10"/>
      <c r="U30" s="38">
        <f>SUM(T22:T30)</f>
        <v>3285.5</v>
      </c>
      <c r="V30" s="38">
        <v>3286</v>
      </c>
      <c r="W30" s="38">
        <f>V30-U30</f>
        <v>0.5</v>
      </c>
    </row>
    <row r="31" spans="1:23" s="4" customFormat="1" ht="42.6" customHeight="1">
      <c r="A31" s="3">
        <v>43070</v>
      </c>
      <c r="B31" s="17" t="s">
        <v>41</v>
      </c>
      <c r="C31" s="7"/>
      <c r="D31" s="9"/>
      <c r="E31" s="9"/>
      <c r="F31" s="9"/>
      <c r="G31" s="12"/>
      <c r="H31" s="15">
        <v>1</v>
      </c>
      <c r="I31" s="9"/>
      <c r="J31" s="16"/>
      <c r="K31" s="9"/>
      <c r="L31" s="9"/>
      <c r="M31" s="15"/>
      <c r="N31" s="10"/>
      <c r="O31" s="10"/>
      <c r="P31" s="10"/>
      <c r="Q31" s="10"/>
      <c r="R31" s="10"/>
      <c r="T31" s="37"/>
    </row>
    <row r="32" spans="1:23" s="4" customFormat="1" ht="42.6" customHeight="1">
      <c r="A32" s="3">
        <v>43070</v>
      </c>
      <c r="B32" s="17" t="s">
        <v>42</v>
      </c>
      <c r="C32" s="7"/>
      <c r="D32" s="9"/>
      <c r="E32" s="9"/>
      <c r="F32" s="9"/>
      <c r="G32" s="12"/>
      <c r="H32" s="15">
        <v>30</v>
      </c>
      <c r="I32" s="18">
        <v>865.8</v>
      </c>
      <c r="J32" s="19"/>
      <c r="K32" s="18"/>
      <c r="L32" s="18">
        <f t="shared" ref="L32" si="26">I32-J32</f>
        <v>865.8</v>
      </c>
      <c r="M32" s="20">
        <f t="shared" ref="M32" si="27">L32</f>
        <v>865.8</v>
      </c>
      <c r="N32" s="21"/>
      <c r="O32" s="21"/>
      <c r="P32" s="21"/>
      <c r="Q32" s="21">
        <f t="shared" ref="Q32" si="28">SUM(M32:P32)-O32</f>
        <v>865.8</v>
      </c>
      <c r="R32" s="10"/>
      <c r="U32" s="36">
        <v>865.8</v>
      </c>
    </row>
    <row r="33" spans="1:21" s="4" customFormat="1" ht="42.6" customHeight="1">
      <c r="A33" s="3">
        <v>43101</v>
      </c>
      <c r="B33" s="3" t="s">
        <v>38</v>
      </c>
      <c r="C33" s="7"/>
      <c r="D33" s="9"/>
      <c r="E33" s="9"/>
      <c r="F33" s="9"/>
      <c r="G33" s="12"/>
      <c r="H33" s="15">
        <v>31</v>
      </c>
      <c r="I33" s="9">
        <v>894.66</v>
      </c>
      <c r="J33" s="16"/>
      <c r="K33" s="9"/>
      <c r="L33" s="18">
        <f t="shared" ref="L33" si="29">I33-J33</f>
        <v>894.66</v>
      </c>
      <c r="M33" s="20">
        <f t="shared" ref="M33:M35" si="30">L33</f>
        <v>894.66</v>
      </c>
      <c r="N33" s="21"/>
      <c r="O33" s="21"/>
      <c r="P33" s="21"/>
      <c r="Q33" s="21">
        <f t="shared" ref="Q33" si="31">SUM(M33:P33)-O33</f>
        <v>894.66</v>
      </c>
      <c r="R33" s="10"/>
      <c r="U33" s="4">
        <v>894.66</v>
      </c>
    </row>
    <row r="34" spans="1:21" s="4" customFormat="1" ht="42.6" customHeight="1">
      <c r="A34" s="3">
        <v>43132</v>
      </c>
      <c r="B34" s="3" t="s">
        <v>43</v>
      </c>
      <c r="C34" s="7"/>
      <c r="D34" s="9"/>
      <c r="E34" s="9"/>
      <c r="F34" s="9"/>
      <c r="G34" s="12"/>
      <c r="H34" s="15">
        <v>28</v>
      </c>
      <c r="I34" s="9">
        <v>808.08</v>
      </c>
      <c r="J34" s="16"/>
      <c r="K34" s="9"/>
      <c r="L34" s="18">
        <f t="shared" ref="L34" si="32">I34-J34</f>
        <v>808.08</v>
      </c>
      <c r="M34" s="20">
        <f t="shared" si="30"/>
        <v>808.08</v>
      </c>
      <c r="N34" s="21"/>
      <c r="O34" s="21"/>
      <c r="P34" s="21"/>
      <c r="Q34" s="21">
        <f t="shared" ref="Q34" si="33">SUM(M34:P34)-O34</f>
        <v>808.08</v>
      </c>
      <c r="R34" s="10"/>
      <c r="U34" s="4">
        <v>808.08</v>
      </c>
    </row>
    <row r="35" spans="1:21" s="4" customFormat="1" ht="42.6" customHeight="1">
      <c r="A35" s="3">
        <v>43160</v>
      </c>
      <c r="B35" s="3" t="s">
        <v>44</v>
      </c>
      <c r="C35" s="7"/>
      <c r="D35" s="9"/>
      <c r="E35" s="9"/>
      <c r="F35" s="9"/>
      <c r="G35" s="12"/>
      <c r="H35" s="15">
        <v>31</v>
      </c>
      <c r="I35" s="9">
        <v>894.66</v>
      </c>
      <c r="J35" s="16"/>
      <c r="K35" s="9"/>
      <c r="L35" s="18">
        <f t="shared" ref="L35" si="34">I35-J35</f>
        <v>894.66</v>
      </c>
      <c r="M35" s="20">
        <f t="shared" si="30"/>
        <v>894.66</v>
      </c>
      <c r="N35" s="21"/>
      <c r="O35" s="21"/>
      <c r="P35" s="21">
        <v>-99.77</v>
      </c>
      <c r="Q35" s="21">
        <f t="shared" ref="Q35" si="35">SUM(M35:P35)-O35</f>
        <v>794.89</v>
      </c>
      <c r="R35" s="10"/>
      <c r="S35" s="25">
        <f>S25+P35</f>
        <v>60.710000000000022</v>
      </c>
      <c r="U35" s="4">
        <v>794.89</v>
      </c>
    </row>
    <row r="36" spans="1:21" s="4" customFormat="1" ht="42.6" customHeight="1">
      <c r="A36" s="3">
        <v>43160</v>
      </c>
      <c r="B36" s="17" t="s">
        <v>45</v>
      </c>
      <c r="C36" s="7"/>
      <c r="D36" s="9"/>
      <c r="E36" s="9"/>
      <c r="F36" s="9"/>
      <c r="G36" s="12"/>
      <c r="H36" s="15"/>
      <c r="I36" s="9"/>
      <c r="J36" s="16"/>
      <c r="K36" s="9"/>
      <c r="L36" s="9"/>
      <c r="M36" s="15"/>
      <c r="N36" s="10"/>
      <c r="O36" s="10"/>
      <c r="P36" s="10"/>
      <c r="Q36" s="10"/>
      <c r="R36" s="10"/>
    </row>
    <row r="37" spans="1:21" s="4" customFormat="1" ht="42.6" customHeight="1">
      <c r="A37" s="26">
        <v>43160</v>
      </c>
      <c r="B37" s="26" t="s">
        <v>47</v>
      </c>
      <c r="C37" s="27"/>
      <c r="D37" s="28"/>
      <c r="E37" s="28"/>
      <c r="F37" s="28"/>
      <c r="G37" s="29"/>
      <c r="H37" s="30">
        <v>-3</v>
      </c>
      <c r="I37" s="31">
        <v>-86.58</v>
      </c>
      <c r="J37" s="32"/>
      <c r="K37" s="31"/>
      <c r="L37" s="31">
        <f t="shared" ref="L37" si="36">I37-J37</f>
        <v>-86.58</v>
      </c>
      <c r="M37" s="33">
        <f t="shared" ref="M37" si="37">L37</f>
        <v>-86.58</v>
      </c>
      <c r="N37" s="34"/>
      <c r="O37" s="34"/>
      <c r="P37" s="34"/>
      <c r="Q37" s="34"/>
      <c r="R37" s="35">
        <f>Q36+M37</f>
        <v>-86.58</v>
      </c>
      <c r="S37" s="25"/>
    </row>
    <row r="38" spans="1:21" s="4" customFormat="1" ht="42.6" customHeight="1">
      <c r="A38" s="3">
        <v>43374</v>
      </c>
      <c r="B38" s="17" t="s">
        <v>37</v>
      </c>
      <c r="C38" s="7"/>
      <c r="D38" s="9"/>
      <c r="E38" s="9"/>
      <c r="F38" s="9"/>
      <c r="G38" s="12"/>
      <c r="H38" s="15"/>
      <c r="I38" s="9"/>
      <c r="J38" s="16"/>
      <c r="K38" s="9"/>
      <c r="L38" s="9"/>
      <c r="M38" s="15"/>
      <c r="N38" s="10"/>
      <c r="O38" s="10"/>
      <c r="P38" s="10"/>
      <c r="Q38" s="10"/>
      <c r="R38" s="10"/>
    </row>
  </sheetData>
  <mergeCells count="4">
    <mergeCell ref="C4:G4"/>
    <mergeCell ref="H4:L4"/>
    <mergeCell ref="C3:L3"/>
    <mergeCell ref="M3:R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ASSEP34</dc:creator>
  <cp:lastModifiedBy>Thibault THOMAS</cp:lastModifiedBy>
  <dcterms:created xsi:type="dcterms:W3CDTF">2018-11-20T14:49:12Z</dcterms:created>
  <dcterms:modified xsi:type="dcterms:W3CDTF">2018-11-27T16:41:41Z</dcterms:modified>
</cp:coreProperties>
</file>