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IMPÔTS\2022 revenus 2021 - IFI220101\"/>
    </mc:Choice>
  </mc:AlternateContent>
  <xr:revisionPtr revIDLastSave="0" documentId="13_ncr:1_{7857E8C4-3627-4CC0-9140-8C037F60C4B8}" xr6:coauthVersionLast="47" xr6:coauthVersionMax="47" xr10:uidLastSave="{00000000-0000-0000-0000-000000000000}"/>
  <bookViews>
    <workbookView xWindow="22932" yWindow="1308" windowWidth="30936" windowHeight="17496" tabRatio="192" xr2:uid="{85ABA0BF-CBF9-4EEE-991E-BA15BEE4947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6" i="1" l="1"/>
  <c r="AG41" i="1"/>
  <c r="AE13" i="1"/>
  <c r="AB34" i="1"/>
  <c r="AB33" i="1"/>
  <c r="AB32" i="1"/>
  <c r="AF32" i="1" s="1"/>
  <c r="Z35" i="1"/>
  <c r="Z37" i="1" s="1"/>
  <c r="X35" i="1"/>
  <c r="X37" i="1" s="1"/>
  <c r="V35" i="1"/>
  <c r="V38" i="1" s="1"/>
  <c r="T35" i="1"/>
  <c r="T38" i="1" s="1"/>
  <c r="R35" i="1"/>
  <c r="R36" i="1" s="1"/>
  <c r="P35" i="1"/>
  <c r="P39" i="1" s="1"/>
  <c r="N35" i="1"/>
  <c r="N39" i="1" s="1"/>
  <c r="L35" i="1"/>
  <c r="L37" i="1" s="1"/>
  <c r="J35" i="1"/>
  <c r="J37" i="1" s="1"/>
  <c r="H35" i="1"/>
  <c r="H37" i="1" s="1"/>
  <c r="F35" i="1"/>
  <c r="F38" i="1" s="1"/>
  <c r="D35" i="1"/>
  <c r="D39" i="1" s="1"/>
  <c r="AB31" i="1"/>
  <c r="AF31" i="1" s="1"/>
  <c r="AB18" i="1"/>
  <c r="AB6" i="1"/>
  <c r="Z23" i="1"/>
  <c r="X23" i="1"/>
  <c r="Z22" i="1"/>
  <c r="X22" i="1"/>
  <c r="Z21" i="1"/>
  <c r="X21" i="1"/>
  <c r="Z20" i="1"/>
  <c r="X20" i="1"/>
  <c r="Z19" i="1"/>
  <c r="X19" i="1"/>
  <c r="Z10" i="1"/>
  <c r="X10" i="1"/>
  <c r="Z9" i="1"/>
  <c r="Z13" i="1" s="1"/>
  <c r="X9" i="1"/>
  <c r="X13" i="1" s="1"/>
  <c r="X14" i="1" s="1"/>
  <c r="Z8" i="1"/>
  <c r="X8" i="1"/>
  <c r="Z7" i="1"/>
  <c r="X7" i="1"/>
  <c r="V23" i="1"/>
  <c r="T23" i="1"/>
  <c r="R23" i="1"/>
  <c r="P23" i="1"/>
  <c r="N23" i="1"/>
  <c r="V22" i="1"/>
  <c r="T22" i="1"/>
  <c r="R22" i="1"/>
  <c r="P22" i="1"/>
  <c r="N22" i="1"/>
  <c r="V21" i="1"/>
  <c r="T21" i="1"/>
  <c r="R21" i="1"/>
  <c r="P21" i="1"/>
  <c r="N21" i="1"/>
  <c r="V20" i="1"/>
  <c r="T20" i="1"/>
  <c r="R20" i="1"/>
  <c r="P20" i="1"/>
  <c r="N20" i="1"/>
  <c r="V19" i="1"/>
  <c r="T19" i="1"/>
  <c r="R19" i="1"/>
  <c r="P19" i="1"/>
  <c r="N19" i="1"/>
  <c r="V10" i="1"/>
  <c r="T10" i="1"/>
  <c r="R10" i="1"/>
  <c r="P10" i="1"/>
  <c r="N10" i="1"/>
  <c r="V9" i="1"/>
  <c r="V13" i="1" s="1"/>
  <c r="V14" i="1" s="1"/>
  <c r="T9" i="1"/>
  <c r="T13" i="1" s="1"/>
  <c r="T14" i="1" s="1"/>
  <c r="R9" i="1"/>
  <c r="R13" i="1" s="1"/>
  <c r="R14" i="1" s="1"/>
  <c r="P9" i="1"/>
  <c r="P13" i="1" s="1"/>
  <c r="P14" i="1" s="1"/>
  <c r="N9" i="1"/>
  <c r="N13" i="1" s="1"/>
  <c r="N14" i="1" s="1"/>
  <c r="V8" i="1"/>
  <c r="T8" i="1"/>
  <c r="R8" i="1"/>
  <c r="P8" i="1"/>
  <c r="N8" i="1"/>
  <c r="V7" i="1"/>
  <c r="T7" i="1"/>
  <c r="R7" i="1"/>
  <c r="P7" i="1"/>
  <c r="N7" i="1"/>
  <c r="L23" i="1"/>
  <c r="L22" i="1"/>
  <c r="L21" i="1"/>
  <c r="L20" i="1"/>
  <c r="L19" i="1"/>
  <c r="L10" i="1"/>
  <c r="L9" i="1"/>
  <c r="L13" i="1" s="1"/>
  <c r="L14" i="1" s="1"/>
  <c r="L8" i="1"/>
  <c r="L7" i="1"/>
  <c r="J23" i="1"/>
  <c r="H23" i="1"/>
  <c r="J22" i="1"/>
  <c r="H22" i="1"/>
  <c r="J21" i="1"/>
  <c r="H21" i="1"/>
  <c r="J20" i="1"/>
  <c r="H20" i="1"/>
  <c r="J19" i="1"/>
  <c r="H19" i="1"/>
  <c r="J10" i="1"/>
  <c r="H10" i="1"/>
  <c r="J9" i="1"/>
  <c r="J13" i="1" s="1"/>
  <c r="J14" i="1" s="1"/>
  <c r="H9" i="1"/>
  <c r="H13" i="1" s="1"/>
  <c r="H14" i="1" s="1"/>
  <c r="J8" i="1"/>
  <c r="H8" i="1"/>
  <c r="J7" i="1"/>
  <c r="H7" i="1"/>
  <c r="F23" i="1"/>
  <c r="F22" i="1"/>
  <c r="F21" i="1"/>
  <c r="F20" i="1"/>
  <c r="F19" i="1"/>
  <c r="F10" i="1"/>
  <c r="F9" i="1"/>
  <c r="F13" i="1" s="1"/>
  <c r="F14" i="1" s="1"/>
  <c r="F8" i="1"/>
  <c r="F7" i="1"/>
  <c r="D7" i="1"/>
  <c r="D23" i="1"/>
  <c r="D22" i="1"/>
  <c r="D21" i="1"/>
  <c r="D20" i="1"/>
  <c r="D19" i="1"/>
  <c r="D10" i="1"/>
  <c r="D9" i="1"/>
  <c r="D13" i="1" s="1"/>
  <c r="D14" i="1" s="1"/>
  <c r="D8" i="1"/>
  <c r="AF41" i="1" l="1"/>
  <c r="AB35" i="1"/>
  <c r="N37" i="1"/>
  <c r="H38" i="1"/>
  <c r="X38" i="1"/>
  <c r="T36" i="1"/>
  <c r="R39" i="1"/>
  <c r="F36" i="1"/>
  <c r="V36" i="1"/>
  <c r="P37" i="1"/>
  <c r="J38" i="1"/>
  <c r="Z38" i="1"/>
  <c r="T39" i="1"/>
  <c r="H36" i="1"/>
  <c r="X36" i="1"/>
  <c r="R37" i="1"/>
  <c r="L38" i="1"/>
  <c r="F39" i="1"/>
  <c r="V39" i="1"/>
  <c r="J36" i="1"/>
  <c r="Z36" i="1"/>
  <c r="T37" i="1"/>
  <c r="N38" i="1"/>
  <c r="H39" i="1"/>
  <c r="X39" i="1"/>
  <c r="L36" i="1"/>
  <c r="F37" i="1"/>
  <c r="V37" i="1"/>
  <c r="P38" i="1"/>
  <c r="J39" i="1"/>
  <c r="Z39" i="1"/>
  <c r="N36" i="1"/>
  <c r="R38" i="1"/>
  <c r="L39" i="1"/>
  <c r="P36" i="1"/>
  <c r="D36" i="1"/>
  <c r="D37" i="1"/>
  <c r="D38" i="1"/>
  <c r="X26" i="1"/>
  <c r="X27" i="1" s="1"/>
  <c r="L11" i="1"/>
  <c r="L15" i="1" s="1"/>
  <c r="H26" i="1"/>
  <c r="H27" i="1" s="1"/>
  <c r="J26" i="1"/>
  <c r="J27" i="1" s="1"/>
  <c r="L26" i="1"/>
  <c r="L27" i="1" s="1"/>
  <c r="V11" i="1"/>
  <c r="V15" i="1" s="1"/>
  <c r="T24" i="1"/>
  <c r="P24" i="1"/>
  <c r="V24" i="1"/>
  <c r="AB22" i="1"/>
  <c r="X11" i="1"/>
  <c r="X15" i="1" s="1"/>
  <c r="AB7" i="1"/>
  <c r="AB19" i="1"/>
  <c r="AB23" i="1"/>
  <c r="V26" i="1"/>
  <c r="V27" i="1" s="1"/>
  <c r="AB8" i="1"/>
  <c r="P11" i="1"/>
  <c r="P15" i="1" s="1"/>
  <c r="F11" i="1"/>
  <c r="F15" i="1" s="1"/>
  <c r="AB21" i="1"/>
  <c r="D26" i="1"/>
  <c r="D27" i="1" s="1"/>
  <c r="AB10" i="1"/>
  <c r="Z14" i="1"/>
  <c r="AB14" i="1" s="1"/>
  <c r="AD14" i="1" s="1"/>
  <c r="AB13" i="1"/>
  <c r="F24" i="1"/>
  <c r="J24" i="1"/>
  <c r="N24" i="1"/>
  <c r="N11" i="1"/>
  <c r="N15" i="1" s="1"/>
  <c r="R24" i="1"/>
  <c r="AB9" i="1"/>
  <c r="H11" i="1"/>
  <c r="H15" i="1" s="1"/>
  <c r="Z11" i="1"/>
  <c r="J11" i="1"/>
  <c r="J15" i="1" s="1"/>
  <c r="R11" i="1"/>
  <c r="R15" i="1" s="1"/>
  <c r="T11" i="1"/>
  <c r="T15" i="1" s="1"/>
  <c r="X24" i="1"/>
  <c r="Z26" i="1"/>
  <c r="H24" i="1"/>
  <c r="Z24" i="1"/>
  <c r="AB20" i="1"/>
  <c r="N26" i="1"/>
  <c r="N27" i="1" s="1"/>
  <c r="N28" i="1" s="1"/>
  <c r="P26" i="1"/>
  <c r="P27" i="1" s="1"/>
  <c r="R26" i="1"/>
  <c r="R27" i="1" s="1"/>
  <c r="T26" i="1"/>
  <c r="T27" i="1" s="1"/>
  <c r="L24" i="1"/>
  <c r="F26" i="1"/>
  <c r="F27" i="1" s="1"/>
  <c r="D24" i="1"/>
  <c r="D11" i="1"/>
  <c r="D15" i="1" s="1"/>
  <c r="T40" i="1" l="1"/>
  <c r="H40" i="1"/>
  <c r="V28" i="1"/>
  <c r="L40" i="1"/>
  <c r="N40" i="1"/>
  <c r="R40" i="1"/>
  <c r="Z40" i="1"/>
  <c r="AB39" i="1"/>
  <c r="AB37" i="1"/>
  <c r="AB38" i="1"/>
  <c r="J40" i="1"/>
  <c r="AB36" i="1"/>
  <c r="P40" i="1"/>
  <c r="V40" i="1"/>
  <c r="F40" i="1"/>
  <c r="X40" i="1"/>
  <c r="X28" i="1"/>
  <c r="D40" i="1"/>
  <c r="P28" i="1"/>
  <c r="J28" i="1"/>
  <c r="F28" i="1"/>
  <c r="H28" i="1"/>
  <c r="T28" i="1"/>
  <c r="L28" i="1"/>
  <c r="AB11" i="1"/>
  <c r="R28" i="1"/>
  <c r="Z15" i="1"/>
  <c r="AB15" i="1" s="1"/>
  <c r="Z27" i="1"/>
  <c r="AB26" i="1"/>
  <c r="AE26" i="1" s="1"/>
  <c r="AE41" i="1" s="1"/>
  <c r="AD13" i="1"/>
  <c r="AB24" i="1"/>
  <c r="D28" i="1"/>
  <c r="AB40" i="1" l="1"/>
  <c r="AB27" i="1"/>
  <c r="Z28" i="1"/>
  <c r="AB28" i="1" s="1"/>
</calcChain>
</file>

<file path=xl/sharedStrings.xml><?xml version="1.0" encoding="utf-8"?>
<sst xmlns="http://schemas.openxmlformats.org/spreadsheetml/2006/main" count="33" uniqueCount="21">
  <si>
    <t>Retraite personnelle</t>
  </si>
  <si>
    <t>CASA</t>
  </si>
  <si>
    <t>CSG imposable</t>
  </si>
  <si>
    <t>CSG non imposable</t>
  </si>
  <si>
    <t>CRDS</t>
  </si>
  <si>
    <t>Total retenues</t>
  </si>
  <si>
    <t>Base imposable</t>
  </si>
  <si>
    <t xml:space="preserve">Taux </t>
  </si>
  <si>
    <t>Assurance  Retraite</t>
  </si>
  <si>
    <t>Retraite Nette</t>
  </si>
  <si>
    <t>Agirc-Arrco</t>
  </si>
  <si>
    <t>COTAM maladie</t>
  </si>
  <si>
    <t>Attestation Prélèvement à la source</t>
  </si>
  <si>
    <t>Acompte 2021</t>
  </si>
  <si>
    <t>Acompte Agirc-Acco</t>
  </si>
  <si>
    <t>Acompte CARSAT</t>
  </si>
  <si>
    <t>Acompte Fonciers</t>
  </si>
  <si>
    <t>Prlvt solidarité</t>
  </si>
  <si>
    <t>Acompte Prlvt Sociaux</t>
  </si>
  <si>
    <t>Base imposition</t>
  </si>
  <si>
    <t>Total Prlvt sociaux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</si>
</sst>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10" fontId="2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textRotation="90"/>
    </xf>
    <xf numFmtId="164" fontId="0" fillId="0" borderId="0" xfId="0" applyNumberFormat="1" applyAlignment="1">
      <alignment horizontal="center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104C-B071-48EB-852B-34146BF6F61C}">
  <dimension ref="A2:AG41"/>
  <sheetViews>
    <sheetView tabSelected="1" zoomScaleNormal="100" workbookViewId="0">
      <pane xSplit="3552" ySplit="1728" topLeftCell="C5" activePane="topRight"/>
      <selection activeCell="D43" sqref="D43"/>
      <selection pane="topRight" activeCell="E2" sqref="E2"/>
      <selection pane="bottomLeft" activeCell="B26" sqref="A26:XFD26"/>
      <selection pane="bottomRight" activeCell="I20" sqref="I20"/>
    </sheetView>
  </sheetViews>
  <sheetFormatPr baseColWidth="10" defaultRowHeight="14.4" x14ac:dyDescent="0.3"/>
  <cols>
    <col min="1" max="1" width="11.5546875" customWidth="1"/>
    <col min="2" max="2" width="17.5546875" style="3" bestFit="1" customWidth="1"/>
    <col min="3" max="3" width="11.5546875" style="2"/>
    <col min="5" max="5" width="11.5546875" style="2"/>
    <col min="6" max="6" width="11.77734375" bestFit="1" customWidth="1"/>
    <col min="7" max="7" width="11.5546875" style="2"/>
    <col min="9" max="9" width="11.5546875" style="2"/>
    <col min="11" max="11" width="11.5546875" style="2"/>
    <col min="13" max="13" width="11.5546875" style="2"/>
    <col min="15" max="15" width="11.5546875" style="2"/>
    <col min="17" max="17" width="11.5546875" style="2"/>
    <col min="19" max="19" width="11.5546875" style="2"/>
    <col min="21" max="21" width="11.5546875" style="2"/>
    <col min="23" max="23" width="11.5546875" style="2"/>
    <col min="25" max="25" width="11.5546875" style="2"/>
    <col min="28" max="29" width="11.5546875" style="1"/>
  </cols>
  <sheetData>
    <row r="2" spans="1:33" x14ac:dyDescent="0.3">
      <c r="AC2" s="11" t="s">
        <v>12</v>
      </c>
    </row>
    <row r="3" spans="1:33" x14ac:dyDescent="0.3">
      <c r="AC3" s="11"/>
    </row>
    <row r="4" spans="1:33" x14ac:dyDescent="0.3">
      <c r="C4" s="9">
        <v>44197</v>
      </c>
      <c r="D4" s="9"/>
      <c r="E4" s="9">
        <v>44228</v>
      </c>
      <c r="F4" s="9"/>
      <c r="G4" s="9">
        <v>44256</v>
      </c>
      <c r="H4" s="9"/>
      <c r="I4" s="9">
        <v>44287</v>
      </c>
      <c r="J4" s="9"/>
      <c r="K4" s="9">
        <v>44317</v>
      </c>
      <c r="L4" s="9"/>
      <c r="M4" s="9">
        <v>44348</v>
      </c>
      <c r="N4" s="9"/>
      <c r="O4" s="9">
        <v>44378</v>
      </c>
      <c r="P4" s="9"/>
      <c r="Q4" s="9">
        <v>44409</v>
      </c>
      <c r="R4" s="9"/>
      <c r="S4" s="9">
        <v>44440</v>
      </c>
      <c r="T4" s="9"/>
      <c r="U4" s="9">
        <v>44470</v>
      </c>
      <c r="V4" s="9"/>
      <c r="W4" s="9">
        <v>44501</v>
      </c>
      <c r="X4" s="9"/>
      <c r="Y4" s="9">
        <v>44531</v>
      </c>
      <c r="Z4" s="9"/>
      <c r="AC4" s="11"/>
    </row>
    <row r="6" spans="1:33" x14ac:dyDescent="0.3">
      <c r="A6" s="10" t="s">
        <v>8</v>
      </c>
      <c r="B6" s="3" t="s">
        <v>0</v>
      </c>
      <c r="D6">
        <v>686.41</v>
      </c>
      <c r="F6">
        <v>686.41</v>
      </c>
      <c r="H6">
        <v>686.41</v>
      </c>
      <c r="J6">
        <v>686.41</v>
      </c>
      <c r="L6">
        <v>686.41</v>
      </c>
      <c r="N6">
        <v>686.41</v>
      </c>
      <c r="P6">
        <v>686.41</v>
      </c>
      <c r="R6">
        <v>686.41</v>
      </c>
      <c r="T6">
        <v>686.41</v>
      </c>
      <c r="V6">
        <v>686.41</v>
      </c>
      <c r="X6">
        <v>686.41</v>
      </c>
      <c r="Z6">
        <v>686.41</v>
      </c>
      <c r="AB6" s="1">
        <f>Z6+X6+V6+T6+R6+P6+N6+L6+J6+H6+F6+D6</f>
        <v>8236.92</v>
      </c>
    </row>
    <row r="7" spans="1:33" x14ac:dyDescent="0.3">
      <c r="A7" s="10"/>
      <c r="B7" s="3" t="s">
        <v>1</v>
      </c>
      <c r="C7" s="2">
        <v>-3.0000000000000001E-3</v>
      </c>
      <c r="D7" s="1">
        <f>ROUNDDOWN(D6*C7,2)</f>
        <v>-2.0499999999999998</v>
      </c>
      <c r="E7" s="2">
        <v>-3.0000000000000001E-3</v>
      </c>
      <c r="F7" s="1">
        <f>ROUNDDOWN(F6*E7,2)</f>
        <v>-2.0499999999999998</v>
      </c>
      <c r="G7" s="2">
        <v>-3.0000000000000001E-3</v>
      </c>
      <c r="H7" s="1">
        <f>ROUNDDOWN(H6*G7,2)</f>
        <v>-2.0499999999999998</v>
      </c>
      <c r="I7" s="2">
        <v>-3.0000000000000001E-3</v>
      </c>
      <c r="J7" s="1">
        <f>ROUNDDOWN(J6*I7,2)</f>
        <v>-2.0499999999999998</v>
      </c>
      <c r="K7" s="2">
        <v>-3.0000000000000001E-3</v>
      </c>
      <c r="L7" s="1">
        <f>ROUNDDOWN(L6*K7,2)</f>
        <v>-2.0499999999999998</v>
      </c>
      <c r="M7" s="2">
        <v>-3.0000000000000001E-3</v>
      </c>
      <c r="N7" s="1">
        <f>ROUNDDOWN(N6*M7,2)</f>
        <v>-2.0499999999999998</v>
      </c>
      <c r="O7" s="2">
        <v>-3.0000000000000001E-3</v>
      </c>
      <c r="P7" s="1">
        <f>ROUNDDOWN(P6*O7,2)</f>
        <v>-2.0499999999999998</v>
      </c>
      <c r="Q7" s="2">
        <v>-3.0000000000000001E-3</v>
      </c>
      <c r="R7" s="1">
        <f>ROUNDDOWN(R6*Q7,2)</f>
        <v>-2.0499999999999998</v>
      </c>
      <c r="S7" s="2">
        <v>-3.0000000000000001E-3</v>
      </c>
      <c r="T7" s="1">
        <f>ROUNDDOWN(T6*S7,2)</f>
        <v>-2.0499999999999998</v>
      </c>
      <c r="U7" s="2">
        <v>-3.0000000000000001E-3</v>
      </c>
      <c r="V7" s="1">
        <f>ROUNDDOWN(V6*U7,2)</f>
        <v>-2.0499999999999998</v>
      </c>
      <c r="W7" s="2">
        <v>-3.0000000000000001E-3</v>
      </c>
      <c r="X7" s="1">
        <f>ROUNDDOWN(X6*W7,2)</f>
        <v>-2.0499999999999998</v>
      </c>
      <c r="Y7" s="2">
        <v>-3.0000000000000001E-3</v>
      </c>
      <c r="Z7" s="1">
        <f>ROUNDDOWN(Z6*Y7,2)</f>
        <v>-2.0499999999999998</v>
      </c>
      <c r="AB7" s="1">
        <f t="shared" ref="AB7:AB11" si="0">Z7+X7+V7+T7+R7+P7+N7+L7+J7+H7+F7+D7</f>
        <v>-24.600000000000005</v>
      </c>
    </row>
    <row r="8" spans="1:33" x14ac:dyDescent="0.3">
      <c r="A8" s="10"/>
      <c r="B8" s="3" t="s">
        <v>2</v>
      </c>
      <c r="C8" s="2">
        <v>-2.4E-2</v>
      </c>
      <c r="D8" s="1">
        <f>ROUNDDOWN(D6*C8,2)</f>
        <v>-16.47</v>
      </c>
      <c r="E8" s="2">
        <v>-2.4E-2</v>
      </c>
      <c r="F8" s="1">
        <f>ROUNDDOWN(F6*E8,2)</f>
        <v>-16.47</v>
      </c>
      <c r="G8" s="2">
        <v>-2.4E-2</v>
      </c>
      <c r="H8" s="1">
        <f>ROUNDDOWN(H6*G8,2)</f>
        <v>-16.47</v>
      </c>
      <c r="I8" s="2">
        <v>-2.4E-2</v>
      </c>
      <c r="J8" s="1">
        <f>ROUNDDOWN(J6*I8,2)</f>
        <v>-16.47</v>
      </c>
      <c r="K8" s="2">
        <v>-2.4E-2</v>
      </c>
      <c r="L8" s="1">
        <f>ROUNDDOWN(L6*K8,2)</f>
        <v>-16.47</v>
      </c>
      <c r="M8" s="2">
        <v>-2.4E-2</v>
      </c>
      <c r="N8" s="1">
        <f>ROUNDDOWN(N6*M8,2)</f>
        <v>-16.47</v>
      </c>
      <c r="O8" s="2">
        <v>-2.4E-2</v>
      </c>
      <c r="P8" s="1">
        <f>ROUNDDOWN(P6*O8,2)</f>
        <v>-16.47</v>
      </c>
      <c r="Q8" s="2">
        <v>-2.4E-2</v>
      </c>
      <c r="R8" s="1">
        <f>ROUNDDOWN(R6*Q8,2)</f>
        <v>-16.47</v>
      </c>
      <c r="S8" s="2">
        <v>-2.4E-2</v>
      </c>
      <c r="T8" s="1">
        <f>ROUNDDOWN(T6*S8,2)</f>
        <v>-16.47</v>
      </c>
      <c r="U8" s="2">
        <v>-2.4E-2</v>
      </c>
      <c r="V8" s="1">
        <f>ROUNDDOWN(V6*U8,2)</f>
        <v>-16.47</v>
      </c>
      <c r="W8" s="2">
        <v>-2.4E-2</v>
      </c>
      <c r="X8" s="1">
        <f>ROUNDDOWN(X6*W8,2)</f>
        <v>-16.47</v>
      </c>
      <c r="Y8" s="2">
        <v>-2.4E-2</v>
      </c>
      <c r="Z8" s="1">
        <f>ROUNDDOWN(Z6*Y8,2)</f>
        <v>-16.47</v>
      </c>
      <c r="AB8" s="1">
        <f t="shared" si="0"/>
        <v>-197.64</v>
      </c>
      <c r="AE8" s="1"/>
    </row>
    <row r="9" spans="1:33" x14ac:dyDescent="0.3">
      <c r="A9" s="10"/>
      <c r="B9" s="3" t="s">
        <v>3</v>
      </c>
      <c r="C9" s="2">
        <v>-5.8999999999999997E-2</v>
      </c>
      <c r="D9" s="1">
        <f>ROUNDDOWN(D6*C9,2)</f>
        <v>-40.49</v>
      </c>
      <c r="E9" s="2">
        <v>-5.8999999999999997E-2</v>
      </c>
      <c r="F9" s="1">
        <f>ROUNDDOWN(F6*E9,2)</f>
        <v>-40.49</v>
      </c>
      <c r="G9" s="2">
        <v>-5.8999999999999997E-2</v>
      </c>
      <c r="H9" s="1">
        <f>ROUNDDOWN(H6*G9,2)</f>
        <v>-40.49</v>
      </c>
      <c r="I9" s="2">
        <v>-5.8999999999999997E-2</v>
      </c>
      <c r="J9" s="1">
        <f>ROUNDDOWN(J6*I9,2)</f>
        <v>-40.49</v>
      </c>
      <c r="K9" s="2">
        <v>-5.8999999999999997E-2</v>
      </c>
      <c r="L9" s="1">
        <f>ROUNDDOWN(L6*K9,2)</f>
        <v>-40.49</v>
      </c>
      <c r="M9" s="2">
        <v>-5.8999999999999997E-2</v>
      </c>
      <c r="N9" s="1">
        <f>ROUNDDOWN(N6*M9,2)</f>
        <v>-40.49</v>
      </c>
      <c r="O9" s="2">
        <v>-5.8999999999999997E-2</v>
      </c>
      <c r="P9" s="1">
        <f>ROUNDDOWN(P6*O9,2)</f>
        <v>-40.49</v>
      </c>
      <c r="Q9" s="2">
        <v>-5.8999999999999997E-2</v>
      </c>
      <c r="R9" s="1">
        <f>ROUNDDOWN(R6*Q9,2)</f>
        <v>-40.49</v>
      </c>
      <c r="S9" s="2">
        <v>-5.8999999999999997E-2</v>
      </c>
      <c r="T9" s="1">
        <f>ROUNDDOWN(T6*S9,2)</f>
        <v>-40.49</v>
      </c>
      <c r="U9" s="2">
        <v>-5.8999999999999997E-2</v>
      </c>
      <c r="V9" s="1">
        <f>ROUNDDOWN(V6*U9,2)</f>
        <v>-40.49</v>
      </c>
      <c r="W9" s="2">
        <v>-5.8999999999999997E-2</v>
      </c>
      <c r="X9" s="1">
        <f>ROUNDDOWN(X6*W9,2)</f>
        <v>-40.49</v>
      </c>
      <c r="Y9" s="2">
        <v>-5.8999999999999997E-2</v>
      </c>
      <c r="Z9" s="1">
        <f>ROUNDDOWN(Z6*Y9,2)</f>
        <v>-40.49</v>
      </c>
      <c r="AB9" s="1">
        <f t="shared" si="0"/>
        <v>-485.88000000000005</v>
      </c>
    </row>
    <row r="10" spans="1:33" x14ac:dyDescent="0.3">
      <c r="A10" s="10"/>
      <c r="B10" s="3" t="s">
        <v>4</v>
      </c>
      <c r="C10" s="2">
        <v>-5.0000000000000001E-3</v>
      </c>
      <c r="D10" s="1">
        <f>ROUNDDOWN(D6*C10,2)</f>
        <v>-3.43</v>
      </c>
      <c r="E10" s="2">
        <v>-5.0000000000000001E-3</v>
      </c>
      <c r="F10" s="1">
        <f>ROUNDDOWN(F6*E10,2)</f>
        <v>-3.43</v>
      </c>
      <c r="G10" s="2">
        <v>-5.0000000000000001E-3</v>
      </c>
      <c r="H10" s="1">
        <f>ROUNDDOWN(H6*G10,2)</f>
        <v>-3.43</v>
      </c>
      <c r="I10" s="2">
        <v>-5.0000000000000001E-3</v>
      </c>
      <c r="J10" s="1">
        <f>ROUNDDOWN(J6*I10,2)</f>
        <v>-3.43</v>
      </c>
      <c r="K10" s="2">
        <v>-5.0000000000000001E-3</v>
      </c>
      <c r="L10" s="1">
        <f>ROUNDDOWN(L6*K10,2)</f>
        <v>-3.43</v>
      </c>
      <c r="M10" s="2">
        <v>-5.0000000000000001E-3</v>
      </c>
      <c r="N10" s="1">
        <f>ROUNDDOWN(N6*M10,2)</f>
        <v>-3.43</v>
      </c>
      <c r="O10" s="2">
        <v>-5.0000000000000001E-3</v>
      </c>
      <c r="P10" s="1">
        <f>ROUNDDOWN(P6*O10,2)</f>
        <v>-3.43</v>
      </c>
      <c r="Q10" s="2">
        <v>-5.0000000000000001E-3</v>
      </c>
      <c r="R10" s="1">
        <f>ROUNDDOWN(R6*Q10,2)</f>
        <v>-3.43</v>
      </c>
      <c r="S10" s="2">
        <v>-5.0000000000000001E-3</v>
      </c>
      <c r="T10" s="1">
        <f>ROUNDDOWN(T6*S10,2)</f>
        <v>-3.43</v>
      </c>
      <c r="U10" s="2">
        <v>-5.0000000000000001E-3</v>
      </c>
      <c r="V10" s="1">
        <f>ROUNDDOWN(V6*U10,2)</f>
        <v>-3.43</v>
      </c>
      <c r="W10" s="2">
        <v>-5.0000000000000001E-3</v>
      </c>
      <c r="X10" s="1">
        <f>ROUNDDOWN(X6*W10,2)</f>
        <v>-3.43</v>
      </c>
      <c r="Y10" s="2">
        <v>-5.0000000000000001E-3</v>
      </c>
      <c r="Z10" s="1">
        <f>ROUNDDOWN(Z6*Y10,2)</f>
        <v>-3.43</v>
      </c>
      <c r="AB10" s="1">
        <f t="shared" si="0"/>
        <v>-41.160000000000004</v>
      </c>
    </row>
    <row r="11" spans="1:33" x14ac:dyDescent="0.3">
      <c r="A11" s="10"/>
      <c r="B11" s="3" t="s">
        <v>5</v>
      </c>
      <c r="D11" s="1">
        <f>SUM(D7:D10)</f>
        <v>-62.440000000000005</v>
      </c>
      <c r="F11" s="1">
        <f>SUM(F7:F10)</f>
        <v>-62.440000000000005</v>
      </c>
      <c r="H11" s="1">
        <f>SUM(H7:H10)</f>
        <v>-62.440000000000005</v>
      </c>
      <c r="J11" s="1">
        <f>SUM(J7:J10)</f>
        <v>-62.440000000000005</v>
      </c>
      <c r="L11" s="1">
        <f>SUM(L7:L10)</f>
        <v>-62.440000000000005</v>
      </c>
      <c r="N11" s="1">
        <f>SUM(N7:N10)</f>
        <v>-62.440000000000005</v>
      </c>
      <c r="P11" s="1">
        <f>SUM(P7:P10)</f>
        <v>-62.440000000000005</v>
      </c>
      <c r="R11" s="1">
        <f>SUM(R7:R10)</f>
        <v>-62.440000000000005</v>
      </c>
      <c r="T11" s="1">
        <f>SUM(T7:T10)</f>
        <v>-62.440000000000005</v>
      </c>
      <c r="V11" s="1">
        <f>SUM(V7:V10)</f>
        <v>-62.440000000000005</v>
      </c>
      <c r="X11" s="1">
        <f>SUM(X7:X10)</f>
        <v>-62.440000000000005</v>
      </c>
      <c r="Z11" s="1">
        <f>SUM(Z7:Z10)</f>
        <v>-62.440000000000005</v>
      </c>
      <c r="AB11" s="1">
        <f t="shared" si="0"/>
        <v>-749.2800000000002</v>
      </c>
    </row>
    <row r="12" spans="1:33" x14ac:dyDescent="0.3">
      <c r="A12" s="10"/>
      <c r="D12" s="1"/>
      <c r="F12" s="1"/>
      <c r="H12" s="1"/>
      <c r="J12" s="1"/>
      <c r="L12" s="1"/>
      <c r="N12" s="1"/>
      <c r="P12" s="1"/>
      <c r="R12" s="1"/>
      <c r="T12" s="1"/>
      <c r="V12" s="1"/>
      <c r="X12" s="1"/>
      <c r="Z12" s="1"/>
    </row>
    <row r="13" spans="1:33" x14ac:dyDescent="0.3">
      <c r="A13" s="10"/>
      <c r="B13" s="3" t="s">
        <v>6</v>
      </c>
      <c r="D13" s="1">
        <f>D6+D9</f>
        <v>645.91999999999996</v>
      </c>
      <c r="F13" s="1">
        <f>F6+F9</f>
        <v>645.91999999999996</v>
      </c>
      <c r="H13" s="1">
        <f>H6+H9</f>
        <v>645.91999999999996</v>
      </c>
      <c r="J13" s="1">
        <f>J6+J9</f>
        <v>645.91999999999996</v>
      </c>
      <c r="L13" s="1">
        <f>L6+L9</f>
        <v>645.91999999999996</v>
      </c>
      <c r="N13" s="1">
        <f>N6+N9</f>
        <v>645.91999999999996</v>
      </c>
      <c r="P13" s="1">
        <f>P6+P9</f>
        <v>645.91999999999996</v>
      </c>
      <c r="R13" s="1">
        <f>R6+R9</f>
        <v>645.91999999999996</v>
      </c>
      <c r="T13" s="1">
        <f>T6+T9</f>
        <v>645.91999999999996</v>
      </c>
      <c r="V13" s="1">
        <f>V6+V9</f>
        <v>645.91999999999996</v>
      </c>
      <c r="X13" s="1">
        <f>X6+X9</f>
        <v>645.91999999999996</v>
      </c>
      <c r="Z13" s="1">
        <f>Z6+Z9</f>
        <v>645.91999999999996</v>
      </c>
      <c r="AB13" s="1">
        <f>ROUNDDOWN(Z13+X13+V13+T13+R13+P13+N13+L13+J13+H13+F13+D13,2)</f>
        <v>7751.04</v>
      </c>
      <c r="AC13" s="1">
        <v>7748</v>
      </c>
      <c r="AD13" s="1">
        <f>AB13-AC13</f>
        <v>3.0399999999999636</v>
      </c>
      <c r="AE13" s="1">
        <f>AC13</f>
        <v>7748</v>
      </c>
      <c r="AG13" s="1"/>
    </row>
    <row r="14" spans="1:33" x14ac:dyDescent="0.3">
      <c r="A14" s="10"/>
      <c r="B14" s="3" t="s">
        <v>7</v>
      </c>
      <c r="C14" s="5">
        <v>0.28000000000000003</v>
      </c>
      <c r="D14" s="6">
        <f>D13*C14</f>
        <v>180.85760000000002</v>
      </c>
      <c r="E14" s="2">
        <v>0.29199999999999998</v>
      </c>
      <c r="F14" s="1">
        <f>F13*E14</f>
        <v>188.60863999999998</v>
      </c>
      <c r="G14" s="2">
        <v>0.29199999999999998</v>
      </c>
      <c r="H14" s="1">
        <f>H13*G14</f>
        <v>188.60863999999998</v>
      </c>
      <c r="I14" s="2">
        <v>0.29199999999999998</v>
      </c>
      <c r="J14" s="1">
        <f>J13*I14</f>
        <v>188.60863999999998</v>
      </c>
      <c r="K14" s="2">
        <v>0.29199999999999998</v>
      </c>
      <c r="L14" s="1">
        <f>L13*K14</f>
        <v>188.60863999999998</v>
      </c>
      <c r="M14" s="2">
        <v>0.30299999999999999</v>
      </c>
      <c r="N14" s="1">
        <f>N13*M14</f>
        <v>195.71375999999998</v>
      </c>
      <c r="O14" s="2">
        <v>0.30299999999999999</v>
      </c>
      <c r="P14" s="1">
        <f>P13*O14</f>
        <v>195.71375999999998</v>
      </c>
      <c r="Q14" s="2">
        <v>0.30299999999999999</v>
      </c>
      <c r="R14" s="1">
        <f>R13*Q14</f>
        <v>195.71375999999998</v>
      </c>
      <c r="S14" s="2">
        <v>0.30299999999999999</v>
      </c>
      <c r="T14" s="1">
        <f>T13*S14</f>
        <v>195.71375999999998</v>
      </c>
      <c r="U14" s="2">
        <v>0.30299999999999999</v>
      </c>
      <c r="V14" s="1">
        <f>V13*U14</f>
        <v>195.71375999999998</v>
      </c>
      <c r="W14" s="2">
        <v>0.30299999999999999</v>
      </c>
      <c r="X14" s="1">
        <f>X13*W14</f>
        <v>195.71375999999998</v>
      </c>
      <c r="Y14" s="2">
        <v>0.30299999999999999</v>
      </c>
      <c r="Z14" s="1">
        <f>Z13*Y14</f>
        <v>195.71375999999998</v>
      </c>
      <c r="AB14" s="1">
        <f>ROUNDDOWN(Z14+X14+V14+T14+R14+P14+N14+L14+J14+H14+F14+D14,2)</f>
        <v>2305.2800000000002</v>
      </c>
      <c r="AC14" s="1">
        <v>2117.31</v>
      </c>
      <c r="AD14" s="1">
        <f>AB14-AC14</f>
        <v>187.97000000000025</v>
      </c>
    </row>
    <row r="15" spans="1:33" x14ac:dyDescent="0.3">
      <c r="B15" s="3" t="s">
        <v>9</v>
      </c>
      <c r="D15" s="1">
        <f>D6-D14+D11</f>
        <v>443.11239999999992</v>
      </c>
      <c r="F15" s="1">
        <f>F6-F14+F11</f>
        <v>435.36135999999999</v>
      </c>
      <c r="H15" s="1">
        <f>H6-H14+H11</f>
        <v>435.36135999999999</v>
      </c>
      <c r="J15" s="1">
        <f>J6-J14+J11</f>
        <v>435.36135999999999</v>
      </c>
      <c r="L15" s="1">
        <f>L6-L14+L11</f>
        <v>435.36135999999999</v>
      </c>
      <c r="N15" s="1">
        <f>N6-N14+N11</f>
        <v>428.25623999999999</v>
      </c>
      <c r="P15" s="1">
        <f>P6-P14+P11</f>
        <v>428.25623999999999</v>
      </c>
      <c r="R15" s="1">
        <f>R6-R14+R11</f>
        <v>428.25623999999999</v>
      </c>
      <c r="T15" s="1">
        <f>T6-T14+T11</f>
        <v>428.25623999999999</v>
      </c>
      <c r="V15" s="1">
        <f>V6-V14+V11</f>
        <v>428.25623999999999</v>
      </c>
      <c r="X15" s="1">
        <f>X6-X14+X11</f>
        <v>428.25623999999999</v>
      </c>
      <c r="Z15" s="1">
        <f>Z6-Z14+Z11</f>
        <v>428.25623999999999</v>
      </c>
      <c r="AB15" s="1">
        <f t="shared" ref="AB15" si="1">Z15+X15+V15+T15+R15+P15+N15+L15+J15+H15+F15+D15</f>
        <v>5182.3515200000002</v>
      </c>
    </row>
    <row r="18" spans="1:33" x14ac:dyDescent="0.3">
      <c r="A18" s="10" t="s">
        <v>10</v>
      </c>
      <c r="B18" s="3" t="s">
        <v>0</v>
      </c>
      <c r="D18" s="4">
        <v>1249</v>
      </c>
      <c r="F18" s="4">
        <v>1249</v>
      </c>
      <c r="H18" s="4">
        <v>1249</v>
      </c>
      <c r="J18" s="4">
        <v>1249</v>
      </c>
      <c r="L18" s="4">
        <v>1249</v>
      </c>
      <c r="N18" s="4">
        <v>1249</v>
      </c>
      <c r="P18" s="4">
        <v>1249</v>
      </c>
      <c r="R18" s="4">
        <v>1249</v>
      </c>
      <c r="T18" s="4">
        <v>1249</v>
      </c>
      <c r="V18" s="4">
        <v>1249</v>
      </c>
      <c r="X18" s="4">
        <v>1261.48</v>
      </c>
      <c r="Z18" s="4">
        <v>1261.48</v>
      </c>
      <c r="AB18" s="1">
        <f t="shared" ref="AB18:AB24" si="2">Z18+X18+V18+T18+R18+P18+N18+L18+J18+H18+F18+D18</f>
        <v>15012.96</v>
      </c>
    </row>
    <row r="19" spans="1:33" x14ac:dyDescent="0.3">
      <c r="A19" s="10"/>
      <c r="B19" s="3" t="s">
        <v>11</v>
      </c>
      <c r="C19" s="2">
        <v>-0.01</v>
      </c>
      <c r="D19" s="1">
        <f>ROUND(D18*C19,2)</f>
        <v>-12.49</v>
      </c>
      <c r="E19" s="2">
        <v>-0.01</v>
      </c>
      <c r="F19" s="1">
        <f>ROUND(F18*E19,2)</f>
        <v>-12.49</v>
      </c>
      <c r="G19" s="2">
        <v>-0.01</v>
      </c>
      <c r="H19" s="1">
        <f>ROUND(H18*G19,2)</f>
        <v>-12.49</v>
      </c>
      <c r="I19" s="2">
        <v>-0.01</v>
      </c>
      <c r="J19" s="1">
        <f>ROUND(J18*I19,2)</f>
        <v>-12.49</v>
      </c>
      <c r="K19" s="2">
        <v>-0.01</v>
      </c>
      <c r="L19" s="1">
        <f>ROUND(L18*K19,2)</f>
        <v>-12.49</v>
      </c>
      <c r="M19" s="2">
        <v>-0.01</v>
      </c>
      <c r="N19" s="1">
        <f>ROUND(N18*M19,2)</f>
        <v>-12.49</v>
      </c>
      <c r="O19" s="2">
        <v>-0.01</v>
      </c>
      <c r="P19" s="1">
        <f>ROUND(P18*O19,2)</f>
        <v>-12.49</v>
      </c>
      <c r="Q19" s="2">
        <v>-0.01</v>
      </c>
      <c r="R19" s="1">
        <f>ROUND(R18*Q19,2)</f>
        <v>-12.49</v>
      </c>
      <c r="S19" s="2">
        <v>-0.01</v>
      </c>
      <c r="T19" s="1">
        <f>ROUND(T18*S19,2)</f>
        <v>-12.49</v>
      </c>
      <c r="U19" s="2">
        <v>-0.01</v>
      </c>
      <c r="V19" s="1">
        <f>ROUND(V18*U19,2)</f>
        <v>-12.49</v>
      </c>
      <c r="W19" s="2">
        <v>-0.01</v>
      </c>
      <c r="X19" s="1">
        <f>ROUND(X18*W19,2)</f>
        <v>-12.61</v>
      </c>
      <c r="Y19" s="2">
        <v>-0.01</v>
      </c>
      <c r="Z19" s="1">
        <f>ROUND(Z18*Y19,2)</f>
        <v>-12.61</v>
      </c>
      <c r="AB19" s="1">
        <f t="shared" si="2"/>
        <v>-150.12</v>
      </c>
    </row>
    <row r="20" spans="1:33" x14ac:dyDescent="0.3">
      <c r="A20" s="10"/>
      <c r="B20" s="3" t="s">
        <v>1</v>
      </c>
      <c r="C20" s="2">
        <v>-3.0000000000000001E-3</v>
      </c>
      <c r="D20" s="1">
        <f>ROUND(D18*C20,2)</f>
        <v>-3.75</v>
      </c>
      <c r="E20" s="2">
        <v>-3.0000000000000001E-3</v>
      </c>
      <c r="F20" s="1">
        <f>ROUND(F18*E20,2)</f>
        <v>-3.75</v>
      </c>
      <c r="G20" s="2">
        <v>-3.0000000000000001E-3</v>
      </c>
      <c r="H20" s="1">
        <f>ROUND(H18*G20,2)</f>
        <v>-3.75</v>
      </c>
      <c r="I20" s="2">
        <v>-3.0000000000000001E-3</v>
      </c>
      <c r="J20" s="1">
        <f>ROUND(J18*I20,2)</f>
        <v>-3.75</v>
      </c>
      <c r="K20" s="2">
        <v>-3.0000000000000001E-3</v>
      </c>
      <c r="L20" s="1">
        <f>ROUND(L18*K20,2)</f>
        <v>-3.75</v>
      </c>
      <c r="M20" s="2">
        <v>-3.0000000000000001E-3</v>
      </c>
      <c r="N20" s="1">
        <f>ROUND(N18*M20,2)</f>
        <v>-3.75</v>
      </c>
      <c r="O20" s="2">
        <v>-3.0000000000000001E-3</v>
      </c>
      <c r="P20" s="1">
        <f>ROUND(P18*O20,2)</f>
        <v>-3.75</v>
      </c>
      <c r="Q20" s="2">
        <v>-3.0000000000000001E-3</v>
      </c>
      <c r="R20" s="1">
        <f>ROUND(R18*Q20,2)</f>
        <v>-3.75</v>
      </c>
      <c r="S20" s="2">
        <v>-3.0000000000000001E-3</v>
      </c>
      <c r="T20" s="1">
        <f>ROUND(T18*S20,2)</f>
        <v>-3.75</v>
      </c>
      <c r="U20" s="2">
        <v>-3.0000000000000001E-3</v>
      </c>
      <c r="V20" s="1">
        <f>ROUND(V18*U20,2)</f>
        <v>-3.75</v>
      </c>
      <c r="W20" s="2">
        <v>-3.0000000000000001E-3</v>
      </c>
      <c r="X20" s="1">
        <f>ROUND(X18*W20,2)</f>
        <v>-3.78</v>
      </c>
      <c r="Y20" s="2">
        <v>-3.0000000000000001E-3</v>
      </c>
      <c r="Z20" s="1">
        <f>ROUND(Z18*Y20,2)</f>
        <v>-3.78</v>
      </c>
      <c r="AB20" s="1">
        <f t="shared" si="2"/>
        <v>-45.06</v>
      </c>
    </row>
    <row r="21" spans="1:33" x14ac:dyDescent="0.3">
      <c r="A21" s="10"/>
      <c r="B21" s="3" t="s">
        <v>2</v>
      </c>
      <c r="C21" s="2">
        <v>-2.4E-2</v>
      </c>
      <c r="D21" s="1">
        <f>ROUND(D18*C21,2)</f>
        <v>-29.98</v>
      </c>
      <c r="E21" s="2">
        <v>-2.4E-2</v>
      </c>
      <c r="F21" s="1">
        <f>ROUND(F18*E21,2)</f>
        <v>-29.98</v>
      </c>
      <c r="G21" s="2">
        <v>-2.4E-2</v>
      </c>
      <c r="H21" s="1">
        <f>ROUND(H18*G21,2)</f>
        <v>-29.98</v>
      </c>
      <c r="I21" s="2">
        <v>-2.4E-2</v>
      </c>
      <c r="J21" s="1">
        <f>ROUND(J18*I21,2)</f>
        <v>-29.98</v>
      </c>
      <c r="K21" s="2">
        <v>-2.4E-2</v>
      </c>
      <c r="L21" s="1">
        <f>ROUND(L18*K21,2)</f>
        <v>-29.98</v>
      </c>
      <c r="M21" s="2">
        <v>-2.4E-2</v>
      </c>
      <c r="N21" s="1">
        <f>ROUND(N18*M21,2)</f>
        <v>-29.98</v>
      </c>
      <c r="O21" s="2">
        <v>-2.4E-2</v>
      </c>
      <c r="P21" s="1">
        <f>ROUND(P18*O21,2)</f>
        <v>-29.98</v>
      </c>
      <c r="Q21" s="2">
        <v>-2.4E-2</v>
      </c>
      <c r="R21" s="1">
        <f>ROUND(R18*Q21,2)</f>
        <v>-29.98</v>
      </c>
      <c r="S21" s="2">
        <v>-2.4E-2</v>
      </c>
      <c r="T21" s="1">
        <f>ROUND(T18*S21,2)</f>
        <v>-29.98</v>
      </c>
      <c r="U21" s="2">
        <v>-2.4E-2</v>
      </c>
      <c r="V21" s="1">
        <f>ROUND(V18*U21,2)</f>
        <v>-29.98</v>
      </c>
      <c r="W21" s="2">
        <v>-2.4E-2</v>
      </c>
      <c r="X21" s="1">
        <f>ROUND(X18*W21,2)</f>
        <v>-30.28</v>
      </c>
      <c r="Y21" s="2">
        <v>-2.4E-2</v>
      </c>
      <c r="Z21" s="1">
        <f>ROUND(Z18*Y21,2)</f>
        <v>-30.28</v>
      </c>
      <c r="AB21" s="1">
        <f t="shared" si="2"/>
        <v>-360.36</v>
      </c>
      <c r="AE21" s="1"/>
    </row>
    <row r="22" spans="1:33" x14ac:dyDescent="0.3">
      <c r="A22" s="10"/>
      <c r="B22" s="3" t="s">
        <v>3</v>
      </c>
      <c r="C22" s="2">
        <v>-5.8999999999999997E-2</v>
      </c>
      <c r="D22" s="1">
        <f>ROUND(D18*C22,2)</f>
        <v>-73.69</v>
      </c>
      <c r="E22" s="2">
        <v>-5.8999999999999997E-2</v>
      </c>
      <c r="F22" s="1">
        <f>ROUND(F18*E22,2)</f>
        <v>-73.69</v>
      </c>
      <c r="G22" s="2">
        <v>-5.8999999999999997E-2</v>
      </c>
      <c r="H22" s="1">
        <f>ROUND(H18*G22,2)</f>
        <v>-73.69</v>
      </c>
      <c r="I22" s="2">
        <v>-5.8999999999999997E-2</v>
      </c>
      <c r="J22" s="1">
        <f>ROUND(J18*I22,2)</f>
        <v>-73.69</v>
      </c>
      <c r="K22" s="2">
        <v>-5.8999999999999997E-2</v>
      </c>
      <c r="L22" s="1">
        <f>ROUND(L18*K22,2)</f>
        <v>-73.69</v>
      </c>
      <c r="M22" s="2">
        <v>-5.8999999999999997E-2</v>
      </c>
      <c r="N22" s="1">
        <f>ROUND(N18*M22,2)</f>
        <v>-73.69</v>
      </c>
      <c r="O22" s="2">
        <v>-5.8999999999999997E-2</v>
      </c>
      <c r="P22" s="1">
        <f>ROUND(P18*O22,2)</f>
        <v>-73.69</v>
      </c>
      <c r="Q22" s="2">
        <v>-5.8999999999999997E-2</v>
      </c>
      <c r="R22" s="1">
        <f>ROUND(R18*Q22,2)</f>
        <v>-73.69</v>
      </c>
      <c r="S22" s="2">
        <v>-5.8999999999999997E-2</v>
      </c>
      <c r="T22" s="1">
        <f>ROUND(T18*S22,2)</f>
        <v>-73.69</v>
      </c>
      <c r="U22" s="2">
        <v>-5.8999999999999997E-2</v>
      </c>
      <c r="V22" s="1">
        <f>ROUND(V18*U22,2)</f>
        <v>-73.69</v>
      </c>
      <c r="W22" s="2">
        <v>-5.8999999999999997E-2</v>
      </c>
      <c r="X22" s="1">
        <f>ROUND(X18*W22,2)</f>
        <v>-74.430000000000007</v>
      </c>
      <c r="Y22" s="2">
        <v>-5.8999999999999997E-2</v>
      </c>
      <c r="Z22" s="1">
        <f>ROUND(Z18*Y22,2)</f>
        <v>-74.430000000000007</v>
      </c>
      <c r="AB22" s="1">
        <f t="shared" si="2"/>
        <v>-885.76000000000022</v>
      </c>
    </row>
    <row r="23" spans="1:33" x14ac:dyDescent="0.3">
      <c r="A23" s="10"/>
      <c r="B23" s="3" t="s">
        <v>4</v>
      </c>
      <c r="C23" s="2">
        <v>-5.0000000000000001E-3</v>
      </c>
      <c r="D23" s="1">
        <f>ROUND(D18*C23,2)</f>
        <v>-6.25</v>
      </c>
      <c r="E23" s="2">
        <v>-5.0000000000000001E-3</v>
      </c>
      <c r="F23" s="1">
        <f>ROUND(F18*E23,2)</f>
        <v>-6.25</v>
      </c>
      <c r="G23" s="2">
        <v>-5.0000000000000001E-3</v>
      </c>
      <c r="H23" s="1">
        <f>ROUND(H18*G23,2)</f>
        <v>-6.25</v>
      </c>
      <c r="I23" s="2">
        <v>-5.0000000000000001E-3</v>
      </c>
      <c r="J23" s="1">
        <f>ROUND(J18*I23,2)</f>
        <v>-6.25</v>
      </c>
      <c r="K23" s="2">
        <v>-5.0000000000000001E-3</v>
      </c>
      <c r="L23" s="1">
        <f>ROUND(L18*K23,2)</f>
        <v>-6.25</v>
      </c>
      <c r="M23" s="2">
        <v>-5.0000000000000001E-3</v>
      </c>
      <c r="N23" s="1">
        <f>ROUND(N18*M23,2)</f>
        <v>-6.25</v>
      </c>
      <c r="O23" s="2">
        <v>-5.0000000000000001E-3</v>
      </c>
      <c r="P23" s="1">
        <f>ROUND(P18*O23,2)</f>
        <v>-6.25</v>
      </c>
      <c r="Q23" s="2">
        <v>-5.0000000000000001E-3</v>
      </c>
      <c r="R23" s="1">
        <f>ROUND(R18*Q23,2)</f>
        <v>-6.25</v>
      </c>
      <c r="S23" s="2">
        <v>-5.0000000000000001E-3</v>
      </c>
      <c r="T23" s="1">
        <f>ROUND(T18*S23,2)</f>
        <v>-6.25</v>
      </c>
      <c r="U23" s="2">
        <v>-5.0000000000000001E-3</v>
      </c>
      <c r="V23" s="1">
        <f>ROUND(V18*U23,2)</f>
        <v>-6.25</v>
      </c>
      <c r="W23" s="2">
        <v>-5.0000000000000001E-3</v>
      </c>
      <c r="X23" s="1">
        <f>ROUND(X18*W23,2)</f>
        <v>-6.31</v>
      </c>
      <c r="Y23" s="2">
        <v>-5.0000000000000001E-3</v>
      </c>
      <c r="Z23" s="1">
        <f>ROUND(Z18*Y23,2)</f>
        <v>-6.31</v>
      </c>
      <c r="AB23" s="1">
        <f t="shared" si="2"/>
        <v>-75.12</v>
      </c>
    </row>
    <row r="24" spans="1:33" x14ac:dyDescent="0.3">
      <c r="A24" s="10"/>
      <c r="B24" s="3" t="s">
        <v>5</v>
      </c>
      <c r="D24" s="1">
        <f>SUM(D19:D23)</f>
        <v>-126.16</v>
      </c>
      <c r="F24" s="1">
        <f>SUM(F19:F23)</f>
        <v>-126.16</v>
      </c>
      <c r="H24" s="1">
        <f>SUM(H19:H23)</f>
        <v>-126.16</v>
      </c>
      <c r="J24" s="1">
        <f>SUM(J19:J23)</f>
        <v>-126.16</v>
      </c>
      <c r="L24" s="1">
        <f>SUM(L19:L23)</f>
        <v>-126.16</v>
      </c>
      <c r="N24" s="1">
        <f>SUM(N19:N23)</f>
        <v>-126.16</v>
      </c>
      <c r="P24" s="1">
        <f>SUM(P19:P23)</f>
        <v>-126.16</v>
      </c>
      <c r="R24" s="1">
        <f>SUM(R19:R23)</f>
        <v>-126.16</v>
      </c>
      <c r="T24" s="1">
        <f>SUM(T19:T23)</f>
        <v>-126.16</v>
      </c>
      <c r="V24" s="1">
        <f>SUM(V19:V23)</f>
        <v>-126.16</v>
      </c>
      <c r="X24" s="1">
        <f>SUM(X19:X23)</f>
        <v>-127.41000000000001</v>
      </c>
      <c r="Z24" s="1">
        <f>SUM(Z19:Z23)</f>
        <v>-127.41000000000001</v>
      </c>
      <c r="AB24" s="1">
        <f t="shared" si="2"/>
        <v>-1516.42</v>
      </c>
    </row>
    <row r="25" spans="1:33" x14ac:dyDescent="0.3">
      <c r="A25" s="10"/>
      <c r="D25" s="1"/>
      <c r="F25" s="1"/>
      <c r="H25" s="1"/>
      <c r="J25" s="1"/>
      <c r="L25" s="1"/>
      <c r="N25" s="1"/>
      <c r="P25" s="1"/>
      <c r="R25" s="1"/>
      <c r="T25" s="1"/>
      <c r="V25" s="1"/>
      <c r="X25" s="1"/>
      <c r="Z25" s="1"/>
    </row>
    <row r="26" spans="1:33" x14ac:dyDescent="0.3">
      <c r="A26" s="10"/>
      <c r="B26" s="3" t="s">
        <v>6</v>
      </c>
      <c r="D26" s="1">
        <f>D18+D19+D22</f>
        <v>1162.82</v>
      </c>
      <c r="F26" s="1">
        <f>F18+F19+F22</f>
        <v>1162.82</v>
      </c>
      <c r="H26" s="1">
        <f>H18+H19+H22</f>
        <v>1162.82</v>
      </c>
      <c r="J26" s="1">
        <f>J18+J19+J22</f>
        <v>1162.82</v>
      </c>
      <c r="L26" s="1">
        <f>L18+L19+L22</f>
        <v>1162.82</v>
      </c>
      <c r="N26" s="1">
        <f>N18+N19+N22</f>
        <v>1162.82</v>
      </c>
      <c r="P26" s="1">
        <f>P18+P19+P22</f>
        <v>1162.82</v>
      </c>
      <c r="R26" s="1">
        <f>R18+R19+R22</f>
        <v>1162.82</v>
      </c>
      <c r="T26" s="1">
        <f>T18+T19+T22</f>
        <v>1162.82</v>
      </c>
      <c r="V26" s="1">
        <f>V18+V19+V22</f>
        <v>1162.82</v>
      </c>
      <c r="X26" s="1">
        <f>X18+X19+X22</f>
        <v>1174.44</v>
      </c>
      <c r="Z26" s="1">
        <f>Z18+Z19+Z22</f>
        <v>1174.44</v>
      </c>
      <c r="AB26" s="1">
        <f t="shared" ref="AB26:AB28" si="3">Z26+X26+V26+T26+R26+P26+N26+L26+J26+H26+F26+D26</f>
        <v>13977.079999999998</v>
      </c>
      <c r="AE26" s="1">
        <f>AB26</f>
        <v>13977.079999999998</v>
      </c>
      <c r="AG26" s="1">
        <f>AB26</f>
        <v>13977.079999999998</v>
      </c>
    </row>
    <row r="27" spans="1:33" x14ac:dyDescent="0.3">
      <c r="A27" s="10"/>
      <c r="B27" s="3" t="s">
        <v>7</v>
      </c>
      <c r="C27" s="2">
        <v>0.28000000000000003</v>
      </c>
      <c r="D27" s="1">
        <f>D26*C27</f>
        <v>325.58960000000002</v>
      </c>
      <c r="E27" s="2">
        <v>0.28000000000000003</v>
      </c>
      <c r="F27" s="1">
        <f>F26*E27</f>
        <v>325.58960000000002</v>
      </c>
      <c r="G27" s="2">
        <v>0.29199999999999998</v>
      </c>
      <c r="H27" s="1">
        <f>H26*G27</f>
        <v>339.54343999999998</v>
      </c>
      <c r="I27" s="2">
        <v>0.29199999999999998</v>
      </c>
      <c r="J27" s="1">
        <f>J26*I27</f>
        <v>339.54343999999998</v>
      </c>
      <c r="K27" s="2">
        <v>0.29199999999999998</v>
      </c>
      <c r="L27" s="1">
        <f>L26*K27</f>
        <v>339.54343999999998</v>
      </c>
      <c r="M27" s="2">
        <v>0.29199999999999998</v>
      </c>
      <c r="N27" s="1">
        <f>N26*M27</f>
        <v>339.54343999999998</v>
      </c>
      <c r="O27" s="2">
        <v>0.29199999999999998</v>
      </c>
      <c r="P27" s="1">
        <f>P26*O27</f>
        <v>339.54343999999998</v>
      </c>
      <c r="Q27" s="2">
        <v>0.30299999999999999</v>
      </c>
      <c r="R27" s="1">
        <f>R26*Q27</f>
        <v>352.33445999999998</v>
      </c>
      <c r="S27" s="2">
        <v>0.30299999999999999</v>
      </c>
      <c r="T27" s="1">
        <f>T26*S27</f>
        <v>352.33445999999998</v>
      </c>
      <c r="U27" s="2">
        <v>0.30299999999999999</v>
      </c>
      <c r="V27" s="1">
        <f>V26*U27</f>
        <v>352.33445999999998</v>
      </c>
      <c r="W27" s="2">
        <v>0.30299999999999999</v>
      </c>
      <c r="X27" s="1">
        <f>X26*W27</f>
        <v>355.85532000000001</v>
      </c>
      <c r="Y27" s="2">
        <v>0.30299999999999999</v>
      </c>
      <c r="Z27" s="1">
        <f>Z26*Y27</f>
        <v>355.85532000000001</v>
      </c>
      <c r="AB27" s="1">
        <f t="shared" si="3"/>
        <v>4117.61042</v>
      </c>
    </row>
    <row r="28" spans="1:33" x14ac:dyDescent="0.3">
      <c r="B28" s="3" t="s">
        <v>9</v>
      </c>
      <c r="D28" s="1">
        <f>D18-D27+D24</f>
        <v>797.25040000000001</v>
      </c>
      <c r="F28" s="1">
        <f>F18-F27+F24</f>
        <v>797.25040000000001</v>
      </c>
      <c r="H28" s="1">
        <f>H18-H27+H24</f>
        <v>783.29656000000011</v>
      </c>
      <c r="J28" s="1">
        <f>J18-J27+J24</f>
        <v>783.29656000000011</v>
      </c>
      <c r="L28" s="1">
        <f>L18-L27+L24</f>
        <v>783.29656000000011</v>
      </c>
      <c r="N28" s="1">
        <f>N18-N27+N24</f>
        <v>783.29656000000011</v>
      </c>
      <c r="P28" s="1">
        <f>P18-P27+P24</f>
        <v>783.29656000000011</v>
      </c>
      <c r="R28" s="1">
        <f>R18-R27+R24</f>
        <v>770.50554</v>
      </c>
      <c r="T28" s="1">
        <f>T18-T27+T24</f>
        <v>770.50554</v>
      </c>
      <c r="V28" s="1">
        <f>V18-V27+V24</f>
        <v>770.50554</v>
      </c>
      <c r="X28" s="1">
        <f>X18-X27+X24</f>
        <v>778.21468000000004</v>
      </c>
      <c r="Z28" s="1">
        <f>Z18-Z27+Z24</f>
        <v>778.21468000000004</v>
      </c>
      <c r="AB28" s="1">
        <f t="shared" si="3"/>
        <v>9378.92958</v>
      </c>
    </row>
    <row r="31" spans="1:33" s="1" customFormat="1" x14ac:dyDescent="0.3">
      <c r="A31" s="10" t="s">
        <v>13</v>
      </c>
      <c r="B31" s="7" t="s">
        <v>14</v>
      </c>
      <c r="C31" s="8"/>
      <c r="D31" s="1">
        <v>325.58999999999997</v>
      </c>
      <c r="E31" s="8"/>
      <c r="F31" s="1">
        <v>325.58999999999997</v>
      </c>
      <c r="G31" s="8"/>
      <c r="H31" s="1">
        <v>339.54</v>
      </c>
      <c r="I31" s="8"/>
      <c r="J31" s="1">
        <v>339.54</v>
      </c>
      <c r="K31" s="8"/>
      <c r="L31" s="1">
        <v>339.54</v>
      </c>
      <c r="M31" s="8"/>
      <c r="N31" s="1">
        <v>339.54</v>
      </c>
      <c r="O31" s="8"/>
      <c r="P31" s="1">
        <v>339.54</v>
      </c>
      <c r="Q31" s="8"/>
      <c r="R31" s="1">
        <v>352.33</v>
      </c>
      <c r="S31" s="8"/>
      <c r="T31" s="1">
        <v>352.33</v>
      </c>
      <c r="U31" s="8"/>
      <c r="V31" s="1">
        <v>352.33</v>
      </c>
      <c r="W31" s="8"/>
      <c r="X31" s="1">
        <v>355.86</v>
      </c>
      <c r="Y31" s="8"/>
      <c r="Z31" s="1">
        <v>355.86</v>
      </c>
      <c r="AB31" s="1">
        <f t="shared" ref="AB31:AB40" si="4">Z31+X31+V31+T31+R31+P31+N31+L31+J31+H31+F31+D31</f>
        <v>4117.59</v>
      </c>
      <c r="AF31" s="1">
        <f>AB31</f>
        <v>4117.59</v>
      </c>
    </row>
    <row r="32" spans="1:33" s="1" customFormat="1" x14ac:dyDescent="0.3">
      <c r="A32" s="10"/>
      <c r="B32" s="7" t="s">
        <v>15</v>
      </c>
      <c r="C32" s="8"/>
      <c r="D32" s="1">
        <v>0</v>
      </c>
      <c r="E32" s="8"/>
      <c r="F32" s="1">
        <v>188.61</v>
      </c>
      <c r="G32" s="8"/>
      <c r="H32" s="1">
        <v>188.61</v>
      </c>
      <c r="I32" s="8"/>
      <c r="J32" s="1">
        <v>188.61</v>
      </c>
      <c r="K32" s="8"/>
      <c r="L32" s="1">
        <v>188.61</v>
      </c>
      <c r="M32" s="8"/>
      <c r="N32" s="6">
        <v>188.61</v>
      </c>
      <c r="O32" s="8"/>
      <c r="P32" s="1">
        <v>195.71</v>
      </c>
      <c r="Q32" s="8"/>
      <c r="R32" s="1">
        <v>195.71</v>
      </c>
      <c r="S32" s="8"/>
      <c r="T32" s="1">
        <v>195.71</v>
      </c>
      <c r="U32" s="8"/>
      <c r="V32" s="1">
        <v>195.71</v>
      </c>
      <c r="W32" s="8"/>
      <c r="X32" s="1">
        <v>195.71</v>
      </c>
      <c r="Y32" s="8"/>
      <c r="Z32" s="1">
        <v>195.71</v>
      </c>
      <c r="AB32" s="1">
        <f t="shared" si="4"/>
        <v>2117.3100000000004</v>
      </c>
      <c r="AF32" s="1">
        <f>AB32</f>
        <v>2117.3100000000004</v>
      </c>
    </row>
    <row r="33" spans="1:33" s="1" customFormat="1" x14ac:dyDescent="0.3">
      <c r="A33" s="10"/>
      <c r="B33" s="7" t="s">
        <v>16</v>
      </c>
      <c r="C33" s="8"/>
      <c r="D33" s="1">
        <v>4819</v>
      </c>
      <c r="E33" s="8"/>
      <c r="F33" s="1">
        <v>4819</v>
      </c>
      <c r="G33" s="8"/>
      <c r="H33" s="1">
        <v>4819</v>
      </c>
      <c r="I33" s="8"/>
      <c r="J33" s="1">
        <v>4819</v>
      </c>
      <c r="K33" s="8"/>
      <c r="L33" s="1">
        <v>4819</v>
      </c>
      <c r="M33" s="8"/>
      <c r="N33" s="1">
        <v>4819</v>
      </c>
      <c r="O33" s="8"/>
      <c r="P33" s="1">
        <v>3009</v>
      </c>
      <c r="Q33" s="8"/>
      <c r="R33" s="1">
        <v>3009</v>
      </c>
      <c r="S33" s="8"/>
      <c r="T33" s="1">
        <v>3009</v>
      </c>
      <c r="U33" s="8"/>
      <c r="V33" s="1">
        <v>3009</v>
      </c>
      <c r="W33" s="8"/>
      <c r="X33" s="1">
        <v>3009</v>
      </c>
      <c r="Y33" s="8"/>
      <c r="Z33" s="1">
        <v>3009</v>
      </c>
      <c r="AB33" s="1">
        <f t="shared" si="4"/>
        <v>46968</v>
      </c>
    </row>
    <row r="34" spans="1:33" s="1" customFormat="1" x14ac:dyDescent="0.3">
      <c r="A34" s="10"/>
      <c r="B34" s="7" t="s">
        <v>18</v>
      </c>
      <c r="C34" s="2">
        <v>0.17199999999999999</v>
      </c>
      <c r="D34" s="1">
        <v>2838</v>
      </c>
      <c r="E34" s="2">
        <v>0.17199999999999999</v>
      </c>
      <c r="F34" s="1">
        <v>2838</v>
      </c>
      <c r="G34" s="2">
        <v>0.17199999999999999</v>
      </c>
      <c r="H34" s="1">
        <v>2838</v>
      </c>
      <c r="I34" s="2">
        <v>0.17199999999999999</v>
      </c>
      <c r="J34" s="1">
        <v>2838</v>
      </c>
      <c r="K34" s="2">
        <v>0.17199999999999999</v>
      </c>
      <c r="L34" s="1">
        <v>2838</v>
      </c>
      <c r="M34" s="2">
        <v>0.17199999999999999</v>
      </c>
      <c r="N34" s="1">
        <v>2838</v>
      </c>
      <c r="O34" s="2">
        <v>0.17199999999999999</v>
      </c>
      <c r="P34" s="1">
        <v>1605</v>
      </c>
      <c r="Q34" s="2">
        <v>0.17199999999999999</v>
      </c>
      <c r="R34" s="1">
        <v>1605</v>
      </c>
      <c r="S34" s="2">
        <v>0.17199999999999999</v>
      </c>
      <c r="T34" s="1">
        <v>1605</v>
      </c>
      <c r="U34" s="2">
        <v>0.17199999999999999</v>
      </c>
      <c r="V34" s="1">
        <v>1605</v>
      </c>
      <c r="W34" s="2">
        <v>0.17199999999999999</v>
      </c>
      <c r="X34" s="1">
        <v>1605</v>
      </c>
      <c r="Y34" s="2">
        <v>0.17199999999999999</v>
      </c>
      <c r="Z34" s="1">
        <v>1605</v>
      </c>
      <c r="AB34" s="1">
        <f t="shared" si="4"/>
        <v>26658</v>
      </c>
    </row>
    <row r="35" spans="1:33" s="1" customFormat="1" x14ac:dyDescent="0.3">
      <c r="A35" s="10"/>
      <c r="B35" s="7" t="s">
        <v>19</v>
      </c>
      <c r="C35" s="2">
        <v>0.29199999999999998</v>
      </c>
      <c r="D35" s="12">
        <f>ROUNDDOWN(D33/C35,2)</f>
        <v>16503.419999999998</v>
      </c>
      <c r="E35" s="2">
        <v>0.29199999999999998</v>
      </c>
      <c r="F35" s="12">
        <f t="shared" ref="F35:Z35" si="5">ROUNDDOWN(F33/E35,2)</f>
        <v>16503.419999999998</v>
      </c>
      <c r="G35" s="2">
        <v>0.29199999999999998</v>
      </c>
      <c r="H35" s="12">
        <f t="shared" ref="H35:Z35" si="6">ROUNDDOWN(H33/G35,2)</f>
        <v>16503.419999999998</v>
      </c>
      <c r="I35" s="2">
        <v>0.29199999999999998</v>
      </c>
      <c r="J35" s="12">
        <f t="shared" ref="J35:Z35" si="7">ROUNDDOWN(J33/I35,2)</f>
        <v>16503.419999999998</v>
      </c>
      <c r="K35" s="2">
        <v>0.29199999999999998</v>
      </c>
      <c r="L35" s="12">
        <f t="shared" ref="L35:Z35" si="8">ROUNDDOWN(L33/K35,2)</f>
        <v>16503.419999999998</v>
      </c>
      <c r="M35" s="2">
        <v>0.29199999999999998</v>
      </c>
      <c r="N35" s="12">
        <f t="shared" ref="N35:Z35" si="9">ROUNDDOWN(N33/M35,2)</f>
        <v>16503.419999999998</v>
      </c>
      <c r="O35" s="2">
        <v>0.30299999999999999</v>
      </c>
      <c r="P35" s="12">
        <f t="shared" ref="P35:Z35" si="10">ROUNDDOWN(P33/O35,2)</f>
        <v>9930.69</v>
      </c>
      <c r="Q35" s="2">
        <v>0.30299999999999999</v>
      </c>
      <c r="R35" s="12">
        <f t="shared" ref="R35:Z35" si="11">ROUNDDOWN(R33/Q35,2)</f>
        <v>9930.69</v>
      </c>
      <c r="S35" s="2">
        <v>0.30299999999999999</v>
      </c>
      <c r="T35" s="12">
        <f t="shared" ref="T35:Z35" si="12">ROUNDDOWN(T33/S35,2)</f>
        <v>9930.69</v>
      </c>
      <c r="U35" s="2">
        <v>0.30299999999999999</v>
      </c>
      <c r="V35" s="12">
        <f t="shared" ref="V35:Z35" si="13">ROUNDDOWN(V33/U35,2)</f>
        <v>9930.69</v>
      </c>
      <c r="W35" s="2">
        <v>0.30299999999999999</v>
      </c>
      <c r="X35" s="12">
        <f t="shared" ref="X35:Z35" si="14">ROUNDDOWN(X33/W35,2)</f>
        <v>9930.69</v>
      </c>
      <c r="Y35" s="2">
        <v>0.30299999999999999</v>
      </c>
      <c r="Z35" s="12">
        <f t="shared" ref="Z35" si="15">ROUNDDOWN(Z33/Y35,2)</f>
        <v>9930.69</v>
      </c>
      <c r="AB35" s="1">
        <f t="shared" si="4"/>
        <v>158604.65999999997</v>
      </c>
    </row>
    <row r="36" spans="1:33" x14ac:dyDescent="0.3">
      <c r="A36" s="10"/>
      <c r="B36" s="3" t="s">
        <v>2</v>
      </c>
      <c r="C36" s="2">
        <v>-2.4E-2</v>
      </c>
      <c r="D36" s="1">
        <f>ROUND(D35*C36,2)</f>
        <v>-396.08</v>
      </c>
      <c r="E36" s="2">
        <v>-2.4E-2</v>
      </c>
      <c r="F36" s="1">
        <f t="shared" ref="F36" si="16">ROUND(F35*E36,2)</f>
        <v>-396.08</v>
      </c>
      <c r="G36" s="2">
        <v>-2.4E-2</v>
      </c>
      <c r="H36" s="1">
        <f t="shared" ref="H36" si="17">ROUND(H35*G36,2)</f>
        <v>-396.08</v>
      </c>
      <c r="I36" s="2">
        <v>-2.4E-2</v>
      </c>
      <c r="J36" s="1">
        <f t="shared" ref="J36" si="18">ROUND(J35*I36,2)</f>
        <v>-396.08</v>
      </c>
      <c r="K36" s="2">
        <v>-2.4E-2</v>
      </c>
      <c r="L36" s="1">
        <f t="shared" ref="L36" si="19">ROUND(L35*K36,2)</f>
        <v>-396.08</v>
      </c>
      <c r="M36" s="2">
        <v>-2.4E-2</v>
      </c>
      <c r="N36" s="1">
        <f t="shared" ref="N36" si="20">ROUND(N35*M36,2)</f>
        <v>-396.08</v>
      </c>
      <c r="O36" s="2">
        <v>-2.4E-2</v>
      </c>
      <c r="P36" s="1">
        <f t="shared" ref="P36" si="21">ROUND(P35*O36,2)</f>
        <v>-238.34</v>
      </c>
      <c r="Q36" s="2">
        <v>-2.4E-2</v>
      </c>
      <c r="R36" s="1">
        <f t="shared" ref="R36" si="22">ROUND(R35*Q36,2)</f>
        <v>-238.34</v>
      </c>
      <c r="S36" s="2">
        <v>-2.4E-2</v>
      </c>
      <c r="T36" s="1">
        <f t="shared" ref="T36" si="23">ROUND(T35*S36,2)</f>
        <v>-238.34</v>
      </c>
      <c r="U36" s="2">
        <v>-2.4E-2</v>
      </c>
      <c r="V36" s="1">
        <f t="shared" ref="V36" si="24">ROUND(V35*U36,2)</f>
        <v>-238.34</v>
      </c>
      <c r="W36" s="2">
        <v>-2.4E-2</v>
      </c>
      <c r="X36" s="1">
        <f t="shared" ref="X36" si="25">ROUND(X35*W36,2)</f>
        <v>-238.34</v>
      </c>
      <c r="Y36" s="2">
        <v>-2.4E-2</v>
      </c>
      <c r="Z36" s="1">
        <f t="shared" ref="Z36" si="26">ROUND(Z35*Y36,2)</f>
        <v>-238.34</v>
      </c>
      <c r="AB36" s="1">
        <f t="shared" si="4"/>
        <v>-3806.5199999999995</v>
      </c>
      <c r="AE36" s="1"/>
    </row>
    <row r="37" spans="1:33" x14ac:dyDescent="0.3">
      <c r="A37" s="10"/>
      <c r="B37" s="3" t="s">
        <v>3</v>
      </c>
      <c r="C37" s="2">
        <v>-6.8000000000000005E-2</v>
      </c>
      <c r="D37" s="1">
        <f>ROUND(D35*C37,2)</f>
        <v>-1122.23</v>
      </c>
      <c r="E37" s="2">
        <v>-6.8000000000000005E-2</v>
      </c>
      <c r="F37" s="1">
        <f t="shared" ref="F37:Z37" si="27">ROUND(F35*E37,2)</f>
        <v>-1122.23</v>
      </c>
      <c r="G37" s="2">
        <v>-6.8000000000000005E-2</v>
      </c>
      <c r="H37" s="1">
        <f t="shared" ref="H37:Z37" si="28">ROUND(H35*G37,2)</f>
        <v>-1122.23</v>
      </c>
      <c r="I37" s="2">
        <v>-6.8000000000000005E-2</v>
      </c>
      <c r="J37" s="1">
        <f t="shared" ref="J37:Z37" si="29">ROUND(J35*I37,2)</f>
        <v>-1122.23</v>
      </c>
      <c r="K37" s="2">
        <v>-6.8000000000000005E-2</v>
      </c>
      <c r="L37" s="1">
        <f t="shared" ref="L37:Z37" si="30">ROUND(L35*K37,2)</f>
        <v>-1122.23</v>
      </c>
      <c r="M37" s="2">
        <v>-6.8000000000000005E-2</v>
      </c>
      <c r="N37" s="1">
        <f t="shared" ref="N37:Z37" si="31">ROUND(N35*M37,2)</f>
        <v>-1122.23</v>
      </c>
      <c r="O37" s="2">
        <v>-6.8000000000000005E-2</v>
      </c>
      <c r="P37" s="1">
        <f t="shared" ref="P37:Z37" si="32">ROUND(P35*O37,2)</f>
        <v>-675.29</v>
      </c>
      <c r="Q37" s="2">
        <v>-6.8000000000000005E-2</v>
      </c>
      <c r="R37" s="1">
        <f t="shared" ref="R37:Z37" si="33">ROUND(R35*Q37,2)</f>
        <v>-675.29</v>
      </c>
      <c r="S37" s="2">
        <v>-6.8000000000000005E-2</v>
      </c>
      <c r="T37" s="1">
        <f t="shared" ref="T37:Z37" si="34">ROUND(T35*S37,2)</f>
        <v>-675.29</v>
      </c>
      <c r="U37" s="2">
        <v>-6.8000000000000005E-2</v>
      </c>
      <c r="V37" s="1">
        <f t="shared" ref="V37:Z37" si="35">ROUND(V35*U37,2)</f>
        <v>-675.29</v>
      </c>
      <c r="W37" s="2">
        <v>-6.8000000000000005E-2</v>
      </c>
      <c r="X37" s="1">
        <f t="shared" ref="X37:Z37" si="36">ROUND(X35*W37,2)</f>
        <v>-675.29</v>
      </c>
      <c r="Y37" s="2">
        <v>-6.8000000000000005E-2</v>
      </c>
      <c r="Z37" s="1">
        <f t="shared" ref="Z37" si="37">ROUND(Z35*Y37,2)</f>
        <v>-675.29</v>
      </c>
      <c r="AB37" s="1">
        <f t="shared" si="4"/>
        <v>-10785.119999999997</v>
      </c>
    </row>
    <row r="38" spans="1:33" x14ac:dyDescent="0.3">
      <c r="A38" s="10"/>
      <c r="B38" s="3" t="s">
        <v>4</v>
      </c>
      <c r="C38" s="2">
        <v>-5.0000000000000001E-3</v>
      </c>
      <c r="D38" s="1">
        <f>ROUND(D35*C38,2)</f>
        <v>-82.52</v>
      </c>
      <c r="E38" s="2">
        <v>-5.0000000000000001E-3</v>
      </c>
      <c r="F38" s="1">
        <f t="shared" ref="F38:Z38" si="38">ROUND(F35*E38,2)</f>
        <v>-82.52</v>
      </c>
      <c r="G38" s="2">
        <v>-5.0000000000000001E-3</v>
      </c>
      <c r="H38" s="1">
        <f t="shared" ref="H38:Z38" si="39">ROUND(H35*G38,2)</f>
        <v>-82.52</v>
      </c>
      <c r="I38" s="2">
        <v>-5.0000000000000001E-3</v>
      </c>
      <c r="J38" s="1">
        <f t="shared" ref="J38:Z38" si="40">ROUND(J35*I38,2)</f>
        <v>-82.52</v>
      </c>
      <c r="K38" s="2">
        <v>-5.0000000000000001E-3</v>
      </c>
      <c r="L38" s="1">
        <f t="shared" ref="L38:Z38" si="41">ROUND(L35*K38,2)</f>
        <v>-82.52</v>
      </c>
      <c r="M38" s="2">
        <v>-5.0000000000000001E-3</v>
      </c>
      <c r="N38" s="1">
        <f t="shared" ref="N38:Z38" si="42">ROUND(N35*M38,2)</f>
        <v>-82.52</v>
      </c>
      <c r="O38" s="2">
        <v>-5.0000000000000001E-3</v>
      </c>
      <c r="P38" s="1">
        <f t="shared" ref="P38:Z38" si="43">ROUND(P35*O38,2)</f>
        <v>-49.65</v>
      </c>
      <c r="Q38" s="2">
        <v>-5.0000000000000001E-3</v>
      </c>
      <c r="R38" s="1">
        <f t="shared" ref="R38:Z38" si="44">ROUND(R35*Q38,2)</f>
        <v>-49.65</v>
      </c>
      <c r="S38" s="2">
        <v>-5.0000000000000001E-3</v>
      </c>
      <c r="T38" s="1">
        <f t="shared" ref="T38:Z38" si="45">ROUND(T35*S38,2)</f>
        <v>-49.65</v>
      </c>
      <c r="U38" s="2">
        <v>-5.0000000000000001E-3</v>
      </c>
      <c r="V38" s="1">
        <f t="shared" ref="V38:Z38" si="46">ROUND(V35*U38,2)</f>
        <v>-49.65</v>
      </c>
      <c r="W38" s="2">
        <v>-5.0000000000000001E-3</v>
      </c>
      <c r="X38" s="1">
        <f t="shared" ref="X38:Z38" si="47">ROUND(X35*W38,2)</f>
        <v>-49.65</v>
      </c>
      <c r="Y38" s="2">
        <v>-5.0000000000000001E-3</v>
      </c>
      <c r="Z38" s="1">
        <f t="shared" ref="Z38" si="48">ROUND(Z35*Y38,2)</f>
        <v>-49.65</v>
      </c>
      <c r="AB38" s="1">
        <f t="shared" si="4"/>
        <v>-793.01999999999987</v>
      </c>
    </row>
    <row r="39" spans="1:33" x14ac:dyDescent="0.3">
      <c r="A39" s="10"/>
      <c r="B39" s="3" t="s">
        <v>17</v>
      </c>
      <c r="C39" s="2">
        <v>-7.4999999999999997E-2</v>
      </c>
      <c r="D39" s="1">
        <f>ROUND(D35*C39,2)</f>
        <v>-1237.76</v>
      </c>
      <c r="E39" s="2">
        <v>-7.4999999999999997E-2</v>
      </c>
      <c r="F39" s="1">
        <f t="shared" ref="F39:Z39" si="49">ROUND(F35*E39,2)</f>
        <v>-1237.76</v>
      </c>
      <c r="G39" s="2">
        <v>-7.4999999999999997E-2</v>
      </c>
      <c r="H39" s="1">
        <f t="shared" ref="H39:Z39" si="50">ROUND(H35*G39,2)</f>
        <v>-1237.76</v>
      </c>
      <c r="I39" s="2">
        <v>-7.4999999999999997E-2</v>
      </c>
      <c r="J39" s="1">
        <f t="shared" ref="J39:Z39" si="51">ROUND(J35*I39,2)</f>
        <v>-1237.76</v>
      </c>
      <c r="K39" s="2">
        <v>-7.4999999999999997E-2</v>
      </c>
      <c r="L39" s="1">
        <f t="shared" ref="L39:Z39" si="52">ROUND(L35*K39,2)</f>
        <v>-1237.76</v>
      </c>
      <c r="M39" s="2">
        <v>-7.4999999999999997E-2</v>
      </c>
      <c r="N39" s="1">
        <f t="shared" ref="N39:Z39" si="53">ROUND(N35*M39,2)</f>
        <v>-1237.76</v>
      </c>
      <c r="O39" s="2">
        <v>-7.4999999999999997E-2</v>
      </c>
      <c r="P39" s="1">
        <f t="shared" ref="P39:Z39" si="54">ROUND(P35*O39,2)</f>
        <v>-744.8</v>
      </c>
      <c r="Q39" s="2">
        <v>-7.4999999999999997E-2</v>
      </c>
      <c r="R39" s="1">
        <f t="shared" ref="R39:Z39" si="55">ROUND(R35*Q39,2)</f>
        <v>-744.8</v>
      </c>
      <c r="S39" s="2">
        <v>-7.4999999999999997E-2</v>
      </c>
      <c r="T39" s="1">
        <f t="shared" ref="T39:Z39" si="56">ROUND(T35*S39,2)</f>
        <v>-744.8</v>
      </c>
      <c r="U39" s="2">
        <v>-7.4999999999999997E-2</v>
      </c>
      <c r="V39" s="1">
        <f t="shared" ref="V39:Z39" si="57">ROUND(V35*U39,2)</f>
        <v>-744.8</v>
      </c>
      <c r="W39" s="2">
        <v>-7.4999999999999997E-2</v>
      </c>
      <c r="X39" s="1">
        <f t="shared" ref="X39:Z39" si="58">ROUND(X35*W39,2)</f>
        <v>-744.8</v>
      </c>
      <c r="Y39" s="2">
        <v>-7.4999999999999997E-2</v>
      </c>
      <c r="Z39" s="1">
        <f t="shared" ref="Z39" si="59">ROUND(Z35*Y39,2)</f>
        <v>-744.8</v>
      </c>
      <c r="AB39" s="1">
        <f t="shared" ref="AB39" si="60">Z39+X39+V39+T39+R39+P39+N39+L39+J39+H39+F39+D39</f>
        <v>-11895.36</v>
      </c>
    </row>
    <row r="40" spans="1:33" x14ac:dyDescent="0.3">
      <c r="A40" s="10"/>
      <c r="B40" s="3" t="s">
        <v>20</v>
      </c>
      <c r="D40" s="1">
        <f>ROUNDDOWN(SUM(D36:D39),0)</f>
        <v>-2838</v>
      </c>
      <c r="F40" s="1">
        <f t="shared" ref="F40" si="61">ROUNDDOWN(SUM(F36:F39),0)</f>
        <v>-2838</v>
      </c>
      <c r="H40" s="1">
        <f t="shared" ref="H40" si="62">ROUNDDOWN(SUM(H36:H39),0)</f>
        <v>-2838</v>
      </c>
      <c r="J40" s="1">
        <f t="shared" ref="J40" si="63">ROUNDDOWN(SUM(J36:J39),0)</f>
        <v>-2838</v>
      </c>
      <c r="L40" s="1">
        <f t="shared" ref="L40" si="64">ROUNDDOWN(SUM(L36:L39),0)</f>
        <v>-2838</v>
      </c>
      <c r="N40" s="1">
        <f t="shared" ref="N40" si="65">ROUNDDOWN(SUM(N36:N39),0)</f>
        <v>-2838</v>
      </c>
      <c r="P40" s="1">
        <f t="shared" ref="P40" si="66">ROUNDDOWN(SUM(P36:P39),0)</f>
        <v>-1708</v>
      </c>
      <c r="R40" s="1">
        <f t="shared" ref="R40" si="67">ROUNDDOWN(SUM(R36:R39),0)</f>
        <v>-1708</v>
      </c>
      <c r="T40" s="1">
        <f t="shared" ref="T40" si="68">ROUNDDOWN(SUM(T36:T39),0)</f>
        <v>-1708</v>
      </c>
      <c r="V40" s="1">
        <f t="shared" ref="V40" si="69">ROUNDDOWN(SUM(V36:V39),0)</f>
        <v>-1708</v>
      </c>
      <c r="X40" s="1">
        <f t="shared" ref="X40" si="70">ROUNDDOWN(SUM(X36:X39),0)</f>
        <v>-1708</v>
      </c>
      <c r="Z40" s="1">
        <f t="shared" ref="Z40" si="71">ROUNDDOWN(SUM(Z36:Z39),0)</f>
        <v>-1708</v>
      </c>
      <c r="AB40" s="1">
        <f t="shared" si="4"/>
        <v>-27276</v>
      </c>
    </row>
    <row r="41" spans="1:33" x14ac:dyDescent="0.3">
      <c r="A41" s="10"/>
      <c r="D41" s="1"/>
      <c r="F41" s="1"/>
      <c r="H41" s="1"/>
      <c r="J41" s="1"/>
      <c r="L41" s="1"/>
      <c r="N41" s="1"/>
      <c r="P41" s="1"/>
      <c r="R41" s="1"/>
      <c r="T41" s="1"/>
      <c r="V41" s="1"/>
      <c r="X41" s="1"/>
      <c r="Z41" s="1"/>
      <c r="AE41" s="12">
        <f>SUM(AE6:AE40)</f>
        <v>21725.079999999998</v>
      </c>
      <c r="AF41" s="12">
        <f>SUM(AF6:AF40)</f>
        <v>6234.9000000000005</v>
      </c>
      <c r="AG41" s="12">
        <f>SUM(AG6:AG40)</f>
        <v>13977.079999999998</v>
      </c>
    </row>
  </sheetData>
  <mergeCells count="16">
    <mergeCell ref="W4:X4"/>
    <mergeCell ref="Y4:Z4"/>
    <mergeCell ref="AC2:AC4"/>
    <mergeCell ref="K4:L4"/>
    <mergeCell ref="M4:N4"/>
    <mergeCell ref="O4:P4"/>
    <mergeCell ref="Q4:R4"/>
    <mergeCell ref="S4:T4"/>
    <mergeCell ref="U4:V4"/>
    <mergeCell ref="I4:J4"/>
    <mergeCell ref="A31:A41"/>
    <mergeCell ref="A6:A14"/>
    <mergeCell ref="A18:A27"/>
    <mergeCell ref="C4:D4"/>
    <mergeCell ref="E4:F4"/>
    <mergeCell ref="G4:H4"/>
  </mergeCells>
  <pageMargins left="0.7" right="0.7" top="0.75" bottom="0.75" header="0.3" footer="0.3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cp:lastPrinted>2022-05-27T18:12:28Z</cp:lastPrinted>
  <dcterms:created xsi:type="dcterms:W3CDTF">2022-05-27T16:48:19Z</dcterms:created>
  <dcterms:modified xsi:type="dcterms:W3CDTF">2022-05-28T04:26:35Z</dcterms:modified>
</cp:coreProperties>
</file>