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10056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Feuil1!$C:$K,Feuil1!$1:$4</definedName>
  </definedNames>
  <calcPr calcId="125725"/>
</workbook>
</file>

<file path=xl/calcChain.xml><?xml version="1.0" encoding="utf-8"?>
<calcChain xmlns="http://schemas.openxmlformats.org/spreadsheetml/2006/main">
  <c r="K153" i="1"/>
  <c r="J153"/>
  <c r="I153"/>
  <c r="H153"/>
  <c r="G153"/>
  <c r="F153"/>
  <c r="E153"/>
  <c r="D153"/>
  <c r="C153"/>
  <c r="K151"/>
  <c r="J151"/>
  <c r="I151"/>
  <c r="H151"/>
  <c r="G151"/>
  <c r="F151"/>
  <c r="E151"/>
  <c r="D151"/>
  <c r="C151"/>
  <c r="K131"/>
  <c r="K133" s="1"/>
  <c r="K124"/>
  <c r="K126" s="1"/>
  <c r="K121"/>
  <c r="K119"/>
  <c r="K110"/>
  <c r="K109"/>
  <c r="K108"/>
  <c r="K107"/>
  <c r="K106"/>
  <c r="K105"/>
  <c r="K104"/>
  <c r="K102"/>
  <c r="J131"/>
  <c r="J133" s="1"/>
  <c r="J124"/>
  <c r="J126" s="1"/>
  <c r="J121"/>
  <c r="J119"/>
  <c r="J110"/>
  <c r="J109"/>
  <c r="J108"/>
  <c r="J107"/>
  <c r="J106"/>
  <c r="J105"/>
  <c r="J104"/>
  <c r="J102"/>
  <c r="I131"/>
  <c r="I133" s="1"/>
  <c r="I124"/>
  <c r="I126" s="1"/>
  <c r="I121"/>
  <c r="I119"/>
  <c r="I110"/>
  <c r="I109"/>
  <c r="I108"/>
  <c r="I107"/>
  <c r="I106"/>
  <c r="I105"/>
  <c r="I104"/>
  <c r="I102"/>
  <c r="H131"/>
  <c r="H133" s="1"/>
  <c r="H124"/>
  <c r="H126" s="1"/>
  <c r="H119"/>
  <c r="H121" s="1"/>
  <c r="H110"/>
  <c r="G110"/>
  <c r="F110"/>
  <c r="E110"/>
  <c r="D110"/>
  <c r="H106"/>
  <c r="G106"/>
  <c r="F106"/>
  <c r="E106"/>
  <c r="D106"/>
  <c r="C106"/>
  <c r="H109"/>
  <c r="H108"/>
  <c r="H107"/>
  <c r="H105"/>
  <c r="H104"/>
  <c r="H102"/>
  <c r="G131"/>
  <c r="G133" s="1"/>
  <c r="G124"/>
  <c r="G126" s="1"/>
  <c r="G128" s="1"/>
  <c r="G119"/>
  <c r="G121" s="1"/>
  <c r="G109"/>
  <c r="G108"/>
  <c r="G107"/>
  <c r="G105"/>
  <c r="G104"/>
  <c r="G102"/>
  <c r="F133"/>
  <c r="F131"/>
  <c r="F124"/>
  <c r="F126" s="1"/>
  <c r="F128" s="1"/>
  <c r="F119"/>
  <c r="F121" s="1"/>
  <c r="F109"/>
  <c r="F108"/>
  <c r="F107"/>
  <c r="F105"/>
  <c r="F104"/>
  <c r="F102"/>
  <c r="E131"/>
  <c r="E133" s="1"/>
  <c r="E124"/>
  <c r="E126" s="1"/>
  <c r="E128" s="1"/>
  <c r="E119"/>
  <c r="E107"/>
  <c r="E108"/>
  <c r="C110"/>
  <c r="D109"/>
  <c r="D108"/>
  <c r="D107"/>
  <c r="D105"/>
  <c r="D104"/>
  <c r="C108"/>
  <c r="C109"/>
  <c r="C107"/>
  <c r="E109"/>
  <c r="E105"/>
  <c r="E104"/>
  <c r="E102"/>
  <c r="D131"/>
  <c r="D133" s="1"/>
  <c r="D124"/>
  <c r="D126" s="1"/>
  <c r="D128" s="1"/>
  <c r="D119"/>
  <c r="D121" s="1"/>
  <c r="D102"/>
  <c r="C131"/>
  <c r="C133" s="1"/>
  <c r="C124"/>
  <c r="C126" s="1"/>
  <c r="C119"/>
  <c r="C121" s="1"/>
  <c r="C102"/>
  <c r="C105"/>
  <c r="C104"/>
  <c r="G46"/>
  <c r="G44"/>
  <c r="G42"/>
  <c r="K29"/>
  <c r="K35" s="1"/>
  <c r="J29"/>
  <c r="J35" s="1"/>
  <c r="I29"/>
  <c r="I35" s="1"/>
  <c r="H29"/>
  <c r="H35" s="1"/>
  <c r="G29"/>
  <c r="G31" s="1"/>
  <c r="F29"/>
  <c r="F32" s="1"/>
  <c r="E29"/>
  <c r="E35" s="1"/>
  <c r="D29"/>
  <c r="D31" s="1"/>
  <c r="C29"/>
  <c r="C35" s="1"/>
  <c r="J9"/>
  <c r="I9"/>
  <c r="I12" s="1"/>
  <c r="H9"/>
  <c r="G9"/>
  <c r="F9"/>
  <c r="E9"/>
  <c r="D9"/>
  <c r="C9"/>
  <c r="K9"/>
  <c r="K12" s="1"/>
  <c r="C4"/>
  <c r="C3"/>
  <c r="D1"/>
  <c r="D3" s="1"/>
  <c r="K128" l="1"/>
  <c r="K112"/>
  <c r="K114" s="1"/>
  <c r="K122" s="1"/>
  <c r="K129" s="1"/>
  <c r="K134" s="1"/>
  <c r="J128"/>
  <c r="J112"/>
  <c r="J114" s="1"/>
  <c r="J122" s="1"/>
  <c r="J129" s="1"/>
  <c r="J134" s="1"/>
  <c r="I128"/>
  <c r="I112"/>
  <c r="I114" s="1"/>
  <c r="I122" s="1"/>
  <c r="I129" s="1"/>
  <c r="I134" s="1"/>
  <c r="H128"/>
  <c r="H112"/>
  <c r="H114" s="1"/>
  <c r="H122" s="1"/>
  <c r="H129" s="1"/>
  <c r="H134" s="1"/>
  <c r="G112"/>
  <c r="G114" s="1"/>
  <c r="G122" s="1"/>
  <c r="G129" s="1"/>
  <c r="G134" s="1"/>
  <c r="G136" s="1"/>
  <c r="G139" s="1"/>
  <c r="F112"/>
  <c r="F114" s="1"/>
  <c r="F122" s="1"/>
  <c r="F129" s="1"/>
  <c r="F134" s="1"/>
  <c r="E112"/>
  <c r="E114" s="1"/>
  <c r="E122" s="1"/>
  <c r="E129" s="1"/>
  <c r="E134" s="1"/>
  <c r="E121"/>
  <c r="D112"/>
  <c r="D114" s="1"/>
  <c r="D122" s="1"/>
  <c r="D129" s="1"/>
  <c r="C112"/>
  <c r="C114" s="1"/>
  <c r="C122" s="1"/>
  <c r="C129" s="1"/>
  <c r="C128"/>
  <c r="H31"/>
  <c r="J31"/>
  <c r="D32"/>
  <c r="D34" s="1"/>
  <c r="D35"/>
  <c r="D37" s="1"/>
  <c r="H32"/>
  <c r="H34" s="1"/>
  <c r="E31"/>
  <c r="G35"/>
  <c r="G37" s="1"/>
  <c r="G32"/>
  <c r="G34" s="1"/>
  <c r="K32"/>
  <c r="K34" s="1"/>
  <c r="E32"/>
  <c r="E34" s="1"/>
  <c r="K31"/>
  <c r="I31"/>
  <c r="E37"/>
  <c r="J32"/>
  <c r="J34" s="1"/>
  <c r="J37"/>
  <c r="I32"/>
  <c r="I34" s="1"/>
  <c r="C32"/>
  <c r="C34" s="1"/>
  <c r="C51" s="1"/>
  <c r="C31"/>
  <c r="F35"/>
  <c r="F37" s="1"/>
  <c r="F31"/>
  <c r="C37"/>
  <c r="C53" s="1"/>
  <c r="E12"/>
  <c r="E17" s="1"/>
  <c r="E19" s="1"/>
  <c r="E27" s="1"/>
  <c r="H37"/>
  <c r="D12"/>
  <c r="D17" s="1"/>
  <c r="D19" s="1"/>
  <c r="D27" s="1"/>
  <c r="C12"/>
  <c r="C14" s="1"/>
  <c r="G12"/>
  <c r="G17" s="1"/>
  <c r="G19" s="1"/>
  <c r="G27" s="1"/>
  <c r="F12"/>
  <c r="F17" s="1"/>
  <c r="F19" s="1"/>
  <c r="F27" s="1"/>
  <c r="I37"/>
  <c r="J12"/>
  <c r="J17" s="1"/>
  <c r="J19" s="1"/>
  <c r="J27" s="1"/>
  <c r="K37"/>
  <c r="F34"/>
  <c r="H12"/>
  <c r="H17" s="1"/>
  <c r="H19" s="1"/>
  <c r="H27" s="1"/>
  <c r="K17"/>
  <c r="K19" s="1"/>
  <c r="K27" s="1"/>
  <c r="I17"/>
  <c r="I19" s="1"/>
  <c r="I27" s="1"/>
  <c r="E1"/>
  <c r="E4" s="1"/>
  <c r="D4"/>
  <c r="H136" l="1"/>
  <c r="H139" s="1"/>
  <c r="H137"/>
  <c r="J136"/>
  <c r="J139" s="1"/>
  <c r="J137"/>
  <c r="I136"/>
  <c r="I139" s="1"/>
  <c r="I137"/>
  <c r="K136"/>
  <c r="K139" s="1"/>
  <c r="K137"/>
  <c r="F136"/>
  <c r="F139" s="1"/>
  <c r="F137"/>
  <c r="E136"/>
  <c r="E139" s="1"/>
  <c r="E137"/>
  <c r="G137"/>
  <c r="D134"/>
  <c r="C134"/>
  <c r="H38"/>
  <c r="H56" s="1"/>
  <c r="J38"/>
  <c r="J56" s="1"/>
  <c r="D38"/>
  <c r="D56" s="1"/>
  <c r="D14"/>
  <c r="E38"/>
  <c r="E56" s="1"/>
  <c r="G38"/>
  <c r="G56" s="1"/>
  <c r="K38"/>
  <c r="K56" s="1"/>
  <c r="I38"/>
  <c r="I56" s="1"/>
  <c r="F38"/>
  <c r="F56" s="1"/>
  <c r="F14"/>
  <c r="F1"/>
  <c r="G1" s="1"/>
  <c r="C38"/>
  <c r="C49"/>
  <c r="C17"/>
  <c r="C19" s="1"/>
  <c r="C27" s="1"/>
  <c r="E3"/>
  <c r="D136" l="1"/>
  <c r="D139" s="1"/>
  <c r="D137"/>
  <c r="C136"/>
  <c r="C139" s="1"/>
  <c r="C137"/>
  <c r="C56"/>
  <c r="F3"/>
  <c r="F4"/>
  <c r="G3"/>
  <c r="G4"/>
  <c r="H1"/>
  <c r="I1" l="1"/>
  <c r="H3"/>
  <c r="H4"/>
  <c r="I4" l="1"/>
  <c r="I3"/>
  <c r="J1"/>
  <c r="J3" l="1"/>
  <c r="K1"/>
  <c r="J4"/>
  <c r="K3" l="1"/>
  <c r="K4"/>
</calcChain>
</file>

<file path=xl/comments1.xml><?xml version="1.0" encoding="utf-8"?>
<comments xmlns="http://schemas.openxmlformats.org/spreadsheetml/2006/main">
  <authors>
    <author>Chapeau</author>
  </authors>
  <commentList>
    <comment ref="C68" authorId="0">
      <text>
        <r>
          <rPr>
            <sz val="9"/>
            <color indexed="81"/>
            <rFont val="Tahoma"/>
            <family val="2"/>
          </rPr>
          <t xml:space="preserve">TT:
pas compris en compte en 2007
</t>
        </r>
      </text>
    </comment>
    <comment ref="E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  <comment ref="F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  <comment ref="G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  <comment ref="H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  <comment ref="I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  <comment ref="K104" authorId="0">
      <text>
        <r>
          <rPr>
            <b/>
            <sz val="9"/>
            <color indexed="81"/>
            <rFont val="Tahoma"/>
            <family val="2"/>
          </rPr>
          <t xml:space="preserve">TT :
abattement 30%
</t>
        </r>
      </text>
    </comment>
  </commentList>
</comments>
</file>

<file path=xl/sharedStrings.xml><?xml version="1.0" encoding="utf-8"?>
<sst xmlns="http://schemas.openxmlformats.org/spreadsheetml/2006/main" count="164" uniqueCount="111">
  <si>
    <t>Revenus fonciers nets</t>
  </si>
  <si>
    <t>Revenu net global</t>
  </si>
  <si>
    <t>CSG déductible</t>
  </si>
  <si>
    <t>Impôt revenus soumis au barème</t>
  </si>
  <si>
    <t>Intérêt de retard</t>
  </si>
  <si>
    <t>Majoration</t>
  </si>
  <si>
    <t>Crédit impôt RCM 50%</t>
  </si>
  <si>
    <t>Impôt sur le revenu net</t>
  </si>
  <si>
    <t>Prélèvement libératoire</t>
  </si>
  <si>
    <t>Revenu fiscal de référence</t>
  </si>
  <si>
    <t>Réductions d'impôt</t>
  </si>
  <si>
    <t>Revenu imposable ( R )</t>
  </si>
  <si>
    <t>( T )</t>
  </si>
  <si>
    <t>( F )</t>
  </si>
  <si>
    <t>Impôt suivant barème ( R*T) - F</t>
  </si>
  <si>
    <t>Revenus mobiliers imposables</t>
  </si>
  <si>
    <t>Déductions diverses (RSI)</t>
  </si>
  <si>
    <t>Prélèvement forfaitaire déjà versé</t>
  </si>
  <si>
    <t>avis non reçu</t>
  </si>
  <si>
    <t>CSG : base imposable</t>
  </si>
  <si>
    <t>CSG : taux</t>
  </si>
  <si>
    <t>CSG : montant</t>
  </si>
  <si>
    <t>CRDS : base imposable</t>
  </si>
  <si>
    <t>CRDS : taux</t>
  </si>
  <si>
    <t>CRDS : montant</t>
  </si>
  <si>
    <t>CSG + CRDS + Prel.</t>
  </si>
  <si>
    <t>CSG initial</t>
  </si>
  <si>
    <t>CRDS initial</t>
  </si>
  <si>
    <t>CSG (15.191 - 11.201)*3,2%</t>
  </si>
  <si>
    <t>CRDS ( 926 - 128)*3,20%</t>
  </si>
  <si>
    <t>Prél. Soc. &amp; solidarité initial</t>
  </si>
  <si>
    <t>Prél. Soc. (4.261 - 3.142)*3,20%</t>
  </si>
  <si>
    <t>CSG + CRDS + Prél.</t>
  </si>
  <si>
    <t>Prél. Soc. &amp; solidarité : base</t>
  </si>
  <si>
    <t>Prél. Soc. &amp; solidarité : taux</t>
  </si>
  <si>
    <t>Prél. Soc. &amp; solidarité : montant</t>
  </si>
  <si>
    <t>ajust  avis contributions sociales</t>
  </si>
  <si>
    <t>Revenus capitaux mobiliers</t>
  </si>
  <si>
    <t>Revenus distribués source suisse</t>
  </si>
  <si>
    <t>Annexe 1</t>
  </si>
  <si>
    <t>Annexe 2</t>
  </si>
  <si>
    <t>Annexe 3</t>
  </si>
  <si>
    <t>Tranche 1</t>
  </si>
  <si>
    <t>Taux tranche 1</t>
  </si>
  <si>
    <t>Montant tranche 1</t>
  </si>
  <si>
    <t>Tranche 2</t>
  </si>
  <si>
    <t>Taux tranche 2</t>
  </si>
  <si>
    <t>Montant tranche 2</t>
  </si>
  <si>
    <t>Tranche 3</t>
  </si>
  <si>
    <t>Taux tranche 3</t>
  </si>
  <si>
    <t>seuil tranche</t>
  </si>
  <si>
    <t>solde actif imposable</t>
  </si>
  <si>
    <t>ISF à payer (€)</t>
  </si>
  <si>
    <t>IR + CSG impôt 2004 étale sur 15 ans</t>
  </si>
  <si>
    <t>IR + CSG redressement 2005 2006</t>
  </si>
  <si>
    <t>Annexe 4</t>
  </si>
  <si>
    <t>seuil tranche 1</t>
  </si>
  <si>
    <t>seuil tranche 2</t>
  </si>
  <si>
    <t>IRPP + CSG + CRDS + Prél. + ISF (€)</t>
  </si>
  <si>
    <t>Impôts / Actif</t>
  </si>
  <si>
    <t>AB</t>
  </si>
  <si>
    <t>AC</t>
  </si>
  <si>
    <t>BK</t>
  </si>
  <si>
    <t>??</t>
  </si>
  <si>
    <t>CG</t>
  </si>
  <si>
    <t>CF</t>
  </si>
  <si>
    <t>CE</t>
  </si>
  <si>
    <t>CD</t>
  </si>
  <si>
    <t>GH</t>
  </si>
  <si>
    <t>FG</t>
  </si>
  <si>
    <t>HI</t>
  </si>
  <si>
    <t xml:space="preserve">34410 : 9 imp. Les Hauts de Sérignan </t>
  </si>
  <si>
    <t xml:space="preserve">91400 : 32 ave des Pierrots </t>
  </si>
  <si>
    <t xml:space="preserve">91400 : 29 rue de la Cure d'Air </t>
  </si>
  <si>
    <t xml:space="preserve">77810 - 119 rue du Général de Ségur </t>
  </si>
  <si>
    <t xml:space="preserve">91400 - 27 rue de la Cure d'Air </t>
  </si>
  <si>
    <t xml:space="preserve">AFER </t>
  </si>
  <si>
    <t xml:space="preserve">CCP - 8.554.25R </t>
  </si>
  <si>
    <t xml:space="preserve">CCP - CODEVI / LDD </t>
  </si>
  <si>
    <t xml:space="preserve">CCP - Livret A </t>
  </si>
  <si>
    <t xml:space="preserve">ING </t>
  </si>
  <si>
    <t xml:space="preserve">SCI Michel THOMAS - cpte associé </t>
  </si>
  <si>
    <t xml:space="preserve">La Soutasse - cpte associé </t>
  </si>
  <si>
    <t xml:space="preserve">CIC - PEA  </t>
  </si>
  <si>
    <t xml:space="preserve">BARCLAY'S - portefeuille </t>
  </si>
  <si>
    <t xml:space="preserve">SCI Michel THOMAS - droits sociaux </t>
  </si>
  <si>
    <t xml:space="preserve">Meubles - forfait </t>
  </si>
  <si>
    <t xml:space="preserve">Véhicules C5 / 2003 </t>
  </si>
  <si>
    <t xml:space="preserve">Actif net imposable  FG - GH </t>
  </si>
  <si>
    <t xml:space="preserve">IR  </t>
  </si>
  <si>
    <t xml:space="preserve">CSG - CRDS </t>
  </si>
  <si>
    <t xml:space="preserve">91400 - TX Foncières 32 Pierrots  </t>
  </si>
  <si>
    <t xml:space="preserve">91400 - TX Foncières 29 Cure d'Air  </t>
  </si>
  <si>
    <t xml:space="preserve">91400 - TX Habitation 29 Cure d'Air </t>
  </si>
  <si>
    <t xml:space="preserve">34410 - TX Foncières 9 impasse  </t>
  </si>
  <si>
    <t xml:space="preserve">34410 - TX Habitation 9 impasse  </t>
  </si>
  <si>
    <t xml:space="preserve">77810 - TX Foncières 119 rue Géné </t>
  </si>
  <si>
    <t xml:space="preserve">Succession Michel THOMAS  </t>
  </si>
  <si>
    <t xml:space="preserve">ISF Théorique </t>
  </si>
  <si>
    <t xml:space="preserve">Passif &amp; autres déductions </t>
  </si>
  <si>
    <t xml:space="preserve">Résidence principale </t>
  </si>
  <si>
    <t xml:space="preserve">Autres immeubles </t>
  </si>
  <si>
    <t xml:space="preserve">Autres biens  </t>
  </si>
  <si>
    <t xml:space="preserve">Droits sociaux de sociétés  </t>
  </si>
  <si>
    <t xml:space="preserve">Autres droits sociaux et VM </t>
  </si>
  <si>
    <t xml:space="preserve">Liquidités </t>
  </si>
  <si>
    <t xml:space="preserve">Autres biens meubles  </t>
  </si>
  <si>
    <t xml:space="preserve">Total immeubles &amp; biens meublés </t>
  </si>
  <si>
    <t xml:space="preserve">Actif net imposable  FG - GH  </t>
  </si>
  <si>
    <t>solde actif imposable ( S )</t>
  </si>
  <si>
    <t>seuil tranche 1 + 2 + ( S )</t>
  </si>
</sst>
</file>

<file path=xl/styles.xml><?xml version="1.0" encoding="utf-8"?>
<styleSheet xmlns="http://schemas.openxmlformats.org/spreadsheetml/2006/main">
  <numFmts count="4">
    <numFmt numFmtId="164" formatCode="#,##0_ ;[Red]\-#,##0\ "/>
    <numFmt numFmtId="165" formatCode="#,##0.00_ ;[Red]\-#,##0.00\ "/>
    <numFmt numFmtId="166" formatCode="0_ ;[Red]\-0\ "/>
    <numFmt numFmtId="167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166" fontId="2" fillId="0" borderId="0" xfId="0" applyNumberFormat="1" applyFont="1" applyAlignment="1"/>
    <xf numFmtId="164" fontId="2" fillId="0" borderId="0" xfId="0" applyNumberFormat="1" applyFont="1"/>
    <xf numFmtId="9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3" fillId="0" borderId="0" xfId="0" applyNumberFormat="1" applyFont="1"/>
    <xf numFmtId="167" fontId="0" fillId="0" borderId="0" xfId="0" applyNumberFormat="1"/>
    <xf numFmtId="10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3"/>
  <sheetViews>
    <sheetView tabSelected="1" topLeftCell="A85" workbookViewId="0">
      <selection activeCell="M102" sqref="M102"/>
    </sheetView>
  </sheetViews>
  <sheetFormatPr baseColWidth="10" defaultRowHeight="14.4"/>
  <cols>
    <col min="1" max="1" width="31.21875" bestFit="1" customWidth="1"/>
    <col min="2" max="2" width="3.44140625" style="19" bestFit="1" customWidth="1"/>
    <col min="3" max="3" width="13.88671875" bestFit="1" customWidth="1"/>
    <col min="4" max="11" width="11.77734375" bestFit="1" customWidth="1"/>
  </cols>
  <sheetData>
    <row r="1" spans="1:11">
      <c r="C1" s="1">
        <v>2007</v>
      </c>
      <c r="D1" s="1">
        <f>C1+1</f>
        <v>2008</v>
      </c>
      <c r="E1" s="1">
        <f t="shared" ref="E1:K1" si="0">D1+1</f>
        <v>2009</v>
      </c>
      <c r="F1" s="1">
        <f t="shared" si="0"/>
        <v>2010</v>
      </c>
      <c r="G1" s="1">
        <f t="shared" si="0"/>
        <v>2011</v>
      </c>
      <c r="H1" s="1">
        <f t="shared" si="0"/>
        <v>2012</v>
      </c>
      <c r="I1" s="1">
        <f t="shared" si="0"/>
        <v>2013</v>
      </c>
      <c r="J1" s="1">
        <f t="shared" si="0"/>
        <v>2014</v>
      </c>
      <c r="K1" s="1">
        <f t="shared" si="0"/>
        <v>2015</v>
      </c>
    </row>
    <row r="2" spans="1:11">
      <c r="C2" s="1"/>
      <c r="D2" s="1"/>
      <c r="E2" s="1"/>
      <c r="F2" s="1"/>
      <c r="G2" s="1"/>
      <c r="H2" s="1"/>
      <c r="I2" s="1"/>
      <c r="J2" s="1"/>
      <c r="K2" s="1"/>
    </row>
    <row r="3" spans="1:11">
      <c r="C3" s="1" t="str">
        <f>CONCATENATE("revenus ",C1-1)</f>
        <v>revenus 2006</v>
      </c>
      <c r="D3" s="1" t="str">
        <f t="shared" ref="D3:K3" si="1">CONCATENATE("revenus ",D1-1)</f>
        <v>revenus 2007</v>
      </c>
      <c r="E3" s="1" t="str">
        <f t="shared" si="1"/>
        <v>revenus 2008</v>
      </c>
      <c r="F3" s="1" t="str">
        <f t="shared" si="1"/>
        <v>revenus 2009</v>
      </c>
      <c r="G3" s="1" t="str">
        <f t="shared" si="1"/>
        <v>revenus 2010</v>
      </c>
      <c r="H3" s="1" t="str">
        <f t="shared" si="1"/>
        <v>revenus 2011</v>
      </c>
      <c r="I3" s="1" t="str">
        <f t="shared" si="1"/>
        <v>revenus 2012</v>
      </c>
      <c r="J3" s="1" t="str">
        <f t="shared" si="1"/>
        <v>revenus 2013</v>
      </c>
      <c r="K3" s="1" t="str">
        <f t="shared" si="1"/>
        <v>revenus 2014</v>
      </c>
    </row>
    <row r="4" spans="1:11">
      <c r="C4" s="1" t="str">
        <f>CONCATENATE("ISF ",C1)</f>
        <v>ISF 2007</v>
      </c>
      <c r="D4" s="1" t="str">
        <f t="shared" ref="D4:K4" si="2">CONCATENATE("ISF ",D1)</f>
        <v>ISF 2008</v>
      </c>
      <c r="E4" s="1" t="str">
        <f t="shared" si="2"/>
        <v>ISF 2009</v>
      </c>
      <c r="F4" s="1" t="str">
        <f t="shared" si="2"/>
        <v>ISF 2010</v>
      </c>
      <c r="G4" s="1" t="str">
        <f t="shared" si="2"/>
        <v>ISF 2011</v>
      </c>
      <c r="H4" s="1" t="str">
        <f t="shared" si="2"/>
        <v>ISF 2012</v>
      </c>
      <c r="I4" s="1" t="str">
        <f t="shared" si="2"/>
        <v>ISF 2013</v>
      </c>
      <c r="J4" s="1" t="str">
        <f t="shared" si="2"/>
        <v>ISF 2014</v>
      </c>
      <c r="K4" s="1" t="str">
        <f t="shared" si="2"/>
        <v>ISF 2015</v>
      </c>
    </row>
    <row r="5" spans="1:11">
      <c r="C5" s="1"/>
      <c r="D5" s="1"/>
      <c r="E5" s="1"/>
      <c r="F5" s="1"/>
      <c r="G5" s="1"/>
      <c r="H5" s="1"/>
      <c r="I5" s="1"/>
      <c r="J5" s="1"/>
      <c r="K5" s="14" t="s">
        <v>18</v>
      </c>
    </row>
    <row r="6" spans="1:11">
      <c r="C6" s="1"/>
      <c r="D6" s="1"/>
      <c r="E6" s="1"/>
      <c r="F6" s="1"/>
      <c r="G6" s="1"/>
      <c r="H6" s="1"/>
      <c r="I6" s="1"/>
      <c r="J6" s="1"/>
      <c r="K6" s="9">
        <v>301</v>
      </c>
    </row>
    <row r="7" spans="1:11">
      <c r="A7" t="s">
        <v>15</v>
      </c>
      <c r="D7" s="3"/>
      <c r="E7" s="3"/>
      <c r="F7" s="3">
        <v>1748</v>
      </c>
      <c r="G7" s="3"/>
      <c r="H7" s="3">
        <v>2</v>
      </c>
      <c r="I7" s="3">
        <v>1735</v>
      </c>
      <c r="J7" s="3">
        <v>2635</v>
      </c>
      <c r="K7" s="10">
        <v>2330</v>
      </c>
    </row>
    <row r="8" spans="1:11">
      <c r="A8" t="s">
        <v>0</v>
      </c>
      <c r="C8" s="3">
        <v>185252</v>
      </c>
      <c r="D8" s="3">
        <v>196097</v>
      </c>
      <c r="E8" s="3">
        <v>165541</v>
      </c>
      <c r="F8" s="3">
        <v>200949</v>
      </c>
      <c r="G8" s="3">
        <v>187472</v>
      </c>
      <c r="H8" s="3">
        <v>183231</v>
      </c>
      <c r="I8" s="3">
        <v>199462</v>
      </c>
      <c r="J8" s="3">
        <v>204054</v>
      </c>
      <c r="K8" s="10">
        <v>190451</v>
      </c>
    </row>
    <row r="9" spans="1:11">
      <c r="A9" t="s">
        <v>1</v>
      </c>
      <c r="C9" s="3">
        <f t="shared" ref="C9:J9" si="3">SUM(C6:C8)</f>
        <v>185252</v>
      </c>
      <c r="D9" s="3">
        <f t="shared" si="3"/>
        <v>196097</v>
      </c>
      <c r="E9" s="3">
        <f t="shared" si="3"/>
        <v>165541</v>
      </c>
      <c r="F9" s="3">
        <f t="shared" si="3"/>
        <v>202697</v>
      </c>
      <c r="G9" s="3">
        <f t="shared" si="3"/>
        <v>187472</v>
      </c>
      <c r="H9" s="3">
        <f t="shared" si="3"/>
        <v>183233</v>
      </c>
      <c r="I9" s="3">
        <f t="shared" si="3"/>
        <v>201197</v>
      </c>
      <c r="J9" s="3">
        <f t="shared" si="3"/>
        <v>206689</v>
      </c>
      <c r="K9" s="10">
        <f>SUM(K6:K8)</f>
        <v>193082</v>
      </c>
    </row>
    <row r="10" spans="1:11">
      <c r="A10" t="s">
        <v>2</v>
      </c>
      <c r="C10" s="3">
        <v>-6246</v>
      </c>
      <c r="D10" s="3">
        <v>-7923</v>
      </c>
      <c r="E10" s="3">
        <v>-11564</v>
      </c>
      <c r="F10" s="3">
        <v>-9639</v>
      </c>
      <c r="G10" s="3">
        <v>-11884</v>
      </c>
      <c r="H10" s="3">
        <v>-11114</v>
      </c>
      <c r="I10" s="3">
        <v>-10778</v>
      </c>
      <c r="J10" s="3">
        <v>-10409</v>
      </c>
      <c r="K10" s="10">
        <v>-10614</v>
      </c>
    </row>
    <row r="11" spans="1:11">
      <c r="A11" t="s">
        <v>16</v>
      </c>
      <c r="C11" s="3"/>
      <c r="D11" s="3"/>
      <c r="E11" s="3"/>
      <c r="F11" s="3"/>
      <c r="G11" s="3"/>
      <c r="H11" s="3">
        <v>-1528</v>
      </c>
      <c r="I11" s="3">
        <v>-1567</v>
      </c>
      <c r="J11" s="3">
        <v>-1312</v>
      </c>
      <c r="K11" s="10"/>
    </row>
    <row r="12" spans="1:11">
      <c r="A12" t="s">
        <v>11</v>
      </c>
      <c r="C12" s="3">
        <f>SUM(C9:C11)</f>
        <v>179006</v>
      </c>
      <c r="D12" s="3">
        <f t="shared" ref="D12:H12" si="4">SUM(D9:D11)</f>
        <v>188174</v>
      </c>
      <c r="E12" s="3">
        <f t="shared" si="4"/>
        <v>153977</v>
      </c>
      <c r="F12" s="3">
        <f t="shared" si="4"/>
        <v>193058</v>
      </c>
      <c r="G12" s="3">
        <f t="shared" si="4"/>
        <v>175588</v>
      </c>
      <c r="H12" s="3">
        <f t="shared" si="4"/>
        <v>170591</v>
      </c>
      <c r="I12" s="3">
        <f t="shared" ref="I12" si="5">SUM(I9:I11)</f>
        <v>188852</v>
      </c>
      <c r="J12" s="3">
        <f t="shared" ref="J12" si="6">SUM(J9:J11)</f>
        <v>194968</v>
      </c>
      <c r="K12" s="10">
        <f t="shared" ref="K12" si="7">SUM(K9:K11)</f>
        <v>182468</v>
      </c>
    </row>
    <row r="13" spans="1:11">
      <c r="A13" s="8" t="s">
        <v>8</v>
      </c>
      <c r="B13" s="27"/>
      <c r="C13" s="3">
        <v>264</v>
      </c>
      <c r="D13">
        <v>295</v>
      </c>
      <c r="E13">
        <v>259</v>
      </c>
      <c r="F13">
        <v>21</v>
      </c>
      <c r="G13">
        <v>15</v>
      </c>
      <c r="H13" s="3">
        <v>98</v>
      </c>
      <c r="I13" s="3">
        <v>84</v>
      </c>
      <c r="K13" s="8"/>
    </row>
    <row r="14" spans="1:11">
      <c r="A14" t="s">
        <v>9</v>
      </c>
      <c r="C14" s="3">
        <f>SUM(C12:C13)</f>
        <v>179270</v>
      </c>
      <c r="D14" s="3">
        <f t="shared" ref="D14:F14" si="8">SUM(D12:D13)</f>
        <v>188469</v>
      </c>
      <c r="E14" s="3">
        <v>154483</v>
      </c>
      <c r="F14" s="3">
        <f t="shared" si="8"/>
        <v>193079</v>
      </c>
      <c r="G14" s="3">
        <v>176155</v>
      </c>
      <c r="H14" s="3">
        <v>171737</v>
      </c>
      <c r="I14" s="3">
        <v>190123</v>
      </c>
      <c r="J14" s="3">
        <v>196792</v>
      </c>
      <c r="K14" s="10">
        <v>184461</v>
      </c>
    </row>
    <row r="15" spans="1:11">
      <c r="A15" s="5" t="s">
        <v>12</v>
      </c>
      <c r="B15" s="28"/>
      <c r="C15" s="4">
        <v>0.4</v>
      </c>
      <c r="D15" s="4">
        <v>0.4</v>
      </c>
      <c r="E15" s="4">
        <v>0.4</v>
      </c>
      <c r="F15" s="4">
        <v>0.4</v>
      </c>
      <c r="G15" s="4">
        <v>0.41</v>
      </c>
      <c r="H15" s="4">
        <v>0.41</v>
      </c>
      <c r="I15" s="4">
        <v>0.45</v>
      </c>
      <c r="J15" s="4">
        <v>0.45</v>
      </c>
      <c r="K15" s="11">
        <v>0.45</v>
      </c>
    </row>
    <row r="16" spans="1:11">
      <c r="A16" s="5" t="s">
        <v>13</v>
      </c>
      <c r="B16" s="28"/>
      <c r="C16" s="3">
        <v>11908.02</v>
      </c>
      <c r="D16" s="6">
        <v>12062.83</v>
      </c>
      <c r="E16" s="6">
        <v>12412.73</v>
      </c>
      <c r="F16" s="6">
        <v>12462.43</v>
      </c>
      <c r="G16" s="6">
        <v>13357.63</v>
      </c>
      <c r="H16" s="6">
        <v>13357.63</v>
      </c>
      <c r="I16" s="6">
        <v>19357.63</v>
      </c>
      <c r="J16" s="6">
        <v>19512.47</v>
      </c>
      <c r="K16" s="12">
        <v>19610.02</v>
      </c>
    </row>
    <row r="17" spans="1:11">
      <c r="A17" t="s">
        <v>14</v>
      </c>
      <c r="C17" s="3">
        <f>C12*C15-C16</f>
        <v>59694.380000000005</v>
      </c>
      <c r="D17" s="3">
        <f>D12*D15-D16</f>
        <v>63206.770000000004</v>
      </c>
      <c r="E17" s="3">
        <f>E12*E15-E16</f>
        <v>49178.070000000007</v>
      </c>
      <c r="F17" s="3">
        <f t="shared" ref="F17:K17" si="9">F12*F15-F16</f>
        <v>64760.77</v>
      </c>
      <c r="G17" s="3">
        <f t="shared" si="9"/>
        <v>58633.450000000004</v>
      </c>
      <c r="H17" s="3">
        <f t="shared" si="9"/>
        <v>56584.68</v>
      </c>
      <c r="I17" s="3">
        <f t="shared" si="9"/>
        <v>65625.77</v>
      </c>
      <c r="J17" s="3">
        <f t="shared" si="9"/>
        <v>68223.13</v>
      </c>
      <c r="K17" s="10">
        <f t="shared" si="9"/>
        <v>62500.58</v>
      </c>
    </row>
    <row r="18" spans="1:11">
      <c r="C18" s="3"/>
      <c r="K18" s="8"/>
    </row>
    <row r="19" spans="1:11">
      <c r="A19" t="s">
        <v>3</v>
      </c>
      <c r="C19" s="3">
        <f>C17</f>
        <v>59694.380000000005</v>
      </c>
      <c r="D19" s="3">
        <f>D17</f>
        <v>63206.770000000004</v>
      </c>
      <c r="E19" s="3">
        <f t="shared" ref="E19:K19" si="10">E17</f>
        <v>49178.070000000007</v>
      </c>
      <c r="F19" s="3">
        <f t="shared" si="10"/>
        <v>64760.77</v>
      </c>
      <c r="G19" s="3">
        <f t="shared" si="10"/>
        <v>58633.450000000004</v>
      </c>
      <c r="H19" s="3">
        <f t="shared" si="10"/>
        <v>56584.68</v>
      </c>
      <c r="I19" s="3">
        <f t="shared" si="10"/>
        <v>65625.77</v>
      </c>
      <c r="J19" s="3">
        <f t="shared" si="10"/>
        <v>68223.13</v>
      </c>
      <c r="K19" s="10">
        <f t="shared" si="10"/>
        <v>62500.58</v>
      </c>
    </row>
    <row r="20" spans="1:11">
      <c r="C20" s="3"/>
      <c r="K20" s="8"/>
    </row>
    <row r="21" spans="1:11">
      <c r="A21" s="2" t="s">
        <v>10</v>
      </c>
      <c r="B21" s="29"/>
      <c r="C21" s="3">
        <v>-20</v>
      </c>
      <c r="D21" s="3">
        <v>-142</v>
      </c>
      <c r="E21" s="3">
        <v>-169</v>
      </c>
      <c r="F21" s="3">
        <v>-288</v>
      </c>
      <c r="G21" s="3">
        <v>-245</v>
      </c>
      <c r="H21" s="3">
        <v>-311</v>
      </c>
      <c r="I21" s="3">
        <v>-352</v>
      </c>
      <c r="J21" s="3">
        <v>-546</v>
      </c>
      <c r="K21" s="10">
        <v>-487</v>
      </c>
    </row>
    <row r="22" spans="1:11">
      <c r="A22" t="s">
        <v>6</v>
      </c>
      <c r="C22" s="3">
        <v>-115</v>
      </c>
      <c r="D22" s="7">
        <v>-115</v>
      </c>
      <c r="E22" s="7">
        <v>-115</v>
      </c>
      <c r="F22" s="7">
        <v>-115</v>
      </c>
      <c r="G22" s="7"/>
      <c r="H22" s="7"/>
      <c r="I22" s="7"/>
      <c r="J22" s="7"/>
      <c r="K22" s="13"/>
    </row>
    <row r="23" spans="1:11">
      <c r="A23" s="2" t="s">
        <v>17</v>
      </c>
      <c r="B23" s="29"/>
      <c r="C23" s="3"/>
      <c r="J23">
        <v>-973</v>
      </c>
      <c r="K23" s="8">
        <v>-854</v>
      </c>
    </row>
    <row r="24" spans="1:11">
      <c r="A24" t="s">
        <v>4</v>
      </c>
      <c r="C24" s="3">
        <v>623</v>
      </c>
      <c r="K24" s="8"/>
    </row>
    <row r="25" spans="1:11">
      <c r="A25" t="s">
        <v>5</v>
      </c>
      <c r="C25" s="3">
        <v>1946</v>
      </c>
      <c r="K25" s="8"/>
    </row>
    <row r="26" spans="1:11">
      <c r="C26" s="3"/>
      <c r="K26" s="8">
        <v>1</v>
      </c>
    </row>
    <row r="27" spans="1:11">
      <c r="A27" s="19" t="s">
        <v>7</v>
      </c>
      <c r="C27" s="15">
        <f>SUM(C19:C26)</f>
        <v>62128.380000000005</v>
      </c>
      <c r="D27" s="15">
        <f t="shared" ref="D27:K27" si="11">SUM(D19:D26)</f>
        <v>62949.770000000004</v>
      </c>
      <c r="E27" s="15">
        <f t="shared" si="11"/>
        <v>48894.070000000007</v>
      </c>
      <c r="F27" s="15">
        <f t="shared" si="11"/>
        <v>64357.77</v>
      </c>
      <c r="G27" s="15">
        <f t="shared" si="11"/>
        <v>58388.450000000004</v>
      </c>
      <c r="H27" s="15">
        <f t="shared" si="11"/>
        <v>56273.68</v>
      </c>
      <c r="I27" s="15">
        <f t="shared" si="11"/>
        <v>65273.770000000004</v>
      </c>
      <c r="J27" s="15">
        <f t="shared" si="11"/>
        <v>66704.13</v>
      </c>
      <c r="K27" s="16">
        <f t="shared" si="11"/>
        <v>61160.58</v>
      </c>
    </row>
    <row r="28" spans="1:11">
      <c r="A28" t="s">
        <v>37</v>
      </c>
      <c r="C28" s="3">
        <v>0</v>
      </c>
      <c r="D28" s="3">
        <v>1507</v>
      </c>
      <c r="E28" s="3">
        <v>0</v>
      </c>
      <c r="F28" s="3">
        <v>1821</v>
      </c>
      <c r="G28" s="3">
        <v>0</v>
      </c>
      <c r="H28" s="3">
        <v>0</v>
      </c>
      <c r="I28" s="3">
        <v>0</v>
      </c>
      <c r="J28" s="3">
        <v>0</v>
      </c>
      <c r="K28" s="3">
        <v>664</v>
      </c>
    </row>
    <row r="29" spans="1:11">
      <c r="A29" t="s">
        <v>19</v>
      </c>
      <c r="C29" s="3">
        <f t="shared" ref="C29:K29" si="12">C8+C28</f>
        <v>185252</v>
      </c>
      <c r="D29" s="3">
        <f t="shared" si="12"/>
        <v>197604</v>
      </c>
      <c r="E29" s="3">
        <f t="shared" si="12"/>
        <v>165541</v>
      </c>
      <c r="F29" s="3">
        <f t="shared" si="12"/>
        <v>202770</v>
      </c>
      <c r="G29" s="3">
        <f t="shared" si="12"/>
        <v>187472</v>
      </c>
      <c r="H29" s="3">
        <f t="shared" si="12"/>
        <v>183231</v>
      </c>
      <c r="I29" s="3">
        <f t="shared" si="12"/>
        <v>199462</v>
      </c>
      <c r="J29" s="3">
        <f t="shared" si="12"/>
        <v>204054</v>
      </c>
      <c r="K29" s="3">
        <f t="shared" si="12"/>
        <v>191115</v>
      </c>
    </row>
    <row r="30" spans="1:11">
      <c r="A30" s="3" t="s">
        <v>20</v>
      </c>
      <c r="B30" s="15"/>
      <c r="C30" s="17">
        <v>8.2000000000000003E-2</v>
      </c>
      <c r="D30" s="17">
        <v>8.2000000000000003E-2</v>
      </c>
      <c r="E30" s="17">
        <v>8.2000000000000003E-2</v>
      </c>
      <c r="F30" s="17">
        <v>8.2000000000000003E-2</v>
      </c>
      <c r="G30" s="17">
        <v>8.2000000000000003E-2</v>
      </c>
      <c r="H30" s="17">
        <v>8.2000000000000003E-2</v>
      </c>
      <c r="I30" s="17">
        <v>8.2000000000000003E-2</v>
      </c>
      <c r="J30" s="17">
        <v>8.2000000000000003E-2</v>
      </c>
      <c r="K30" s="17">
        <v>8.2000000000000003E-2</v>
      </c>
    </row>
    <row r="31" spans="1:11">
      <c r="A31" s="3" t="s">
        <v>21</v>
      </c>
      <c r="B31" s="15"/>
      <c r="C31" s="3">
        <f>C29*C30</f>
        <v>15190.664000000001</v>
      </c>
      <c r="D31" s="3">
        <f>D29*D30</f>
        <v>16203.528</v>
      </c>
      <c r="E31" s="3">
        <f t="shared" ref="E31:K31" si="13">E29*E30</f>
        <v>13574.362000000001</v>
      </c>
      <c r="F31" s="3">
        <f t="shared" si="13"/>
        <v>16627.14</v>
      </c>
      <c r="G31" s="3">
        <f t="shared" si="13"/>
        <v>15372.704000000002</v>
      </c>
      <c r="H31" s="3">
        <f t="shared" si="13"/>
        <v>15024.942000000001</v>
      </c>
      <c r="I31" s="3">
        <f t="shared" si="13"/>
        <v>16355.884</v>
      </c>
      <c r="J31" s="3">
        <f t="shared" si="13"/>
        <v>16732.428</v>
      </c>
      <c r="K31" s="3">
        <f t="shared" si="13"/>
        <v>15671.43</v>
      </c>
    </row>
    <row r="32" spans="1:11">
      <c r="A32" s="3" t="s">
        <v>22</v>
      </c>
      <c r="B32" s="15"/>
      <c r="C32" s="3">
        <f>C29</f>
        <v>185252</v>
      </c>
      <c r="D32" s="3">
        <f>D29</f>
        <v>197604</v>
      </c>
      <c r="E32" s="3">
        <f t="shared" ref="E32:K32" si="14">E29</f>
        <v>165541</v>
      </c>
      <c r="F32" s="3">
        <f t="shared" si="14"/>
        <v>202770</v>
      </c>
      <c r="G32" s="3">
        <f t="shared" si="14"/>
        <v>187472</v>
      </c>
      <c r="H32" s="3">
        <f t="shared" si="14"/>
        <v>183231</v>
      </c>
      <c r="I32" s="3">
        <f t="shared" si="14"/>
        <v>199462</v>
      </c>
      <c r="J32" s="3">
        <f t="shared" si="14"/>
        <v>204054</v>
      </c>
      <c r="K32" s="3">
        <f t="shared" si="14"/>
        <v>191115</v>
      </c>
    </row>
    <row r="33" spans="1:11">
      <c r="A33" s="3" t="s">
        <v>23</v>
      </c>
      <c r="B33" s="15"/>
      <c r="C33" s="17">
        <v>5.0000000000000001E-3</v>
      </c>
      <c r="D33" s="17">
        <v>5.0000000000000001E-3</v>
      </c>
      <c r="E33" s="17">
        <v>5.0000000000000001E-3</v>
      </c>
      <c r="F33" s="17">
        <v>5.0000000000000001E-3</v>
      </c>
      <c r="G33" s="17">
        <v>5.0000000000000001E-3</v>
      </c>
      <c r="H33" s="17">
        <v>5.0000000000000001E-3</v>
      </c>
      <c r="I33" s="17">
        <v>5.0000000000000001E-3</v>
      </c>
      <c r="J33" s="17">
        <v>5.0000000000000001E-3</v>
      </c>
      <c r="K33" s="17">
        <v>5.0000000000000001E-3</v>
      </c>
    </row>
    <row r="34" spans="1:11">
      <c r="A34" s="3" t="s">
        <v>24</v>
      </c>
      <c r="B34" s="15"/>
      <c r="C34" s="3">
        <f>C32*C33</f>
        <v>926.26</v>
      </c>
      <c r="D34" s="3">
        <f t="shared" ref="D34:K34" si="15">D32*D33</f>
        <v>988.02</v>
      </c>
      <c r="E34" s="3">
        <f t="shared" si="15"/>
        <v>827.70500000000004</v>
      </c>
      <c r="F34" s="3">
        <f t="shared" si="15"/>
        <v>1013.85</v>
      </c>
      <c r="G34" s="3">
        <f t="shared" si="15"/>
        <v>937.36</v>
      </c>
      <c r="H34" s="3">
        <f t="shared" si="15"/>
        <v>916.15499999999997</v>
      </c>
      <c r="I34" s="3">
        <f t="shared" si="15"/>
        <v>997.31000000000006</v>
      </c>
      <c r="J34" s="3">
        <f t="shared" si="15"/>
        <v>1020.27</v>
      </c>
      <c r="K34" s="3">
        <f t="shared" si="15"/>
        <v>955.57500000000005</v>
      </c>
    </row>
    <row r="35" spans="1:11">
      <c r="A35" s="3" t="s">
        <v>33</v>
      </c>
      <c r="B35" s="15"/>
      <c r="C35" s="3">
        <f>C29</f>
        <v>185252</v>
      </c>
      <c r="D35" s="3">
        <f>D29</f>
        <v>197604</v>
      </c>
      <c r="E35" s="3">
        <f t="shared" ref="E35:K35" si="16">E29</f>
        <v>165541</v>
      </c>
      <c r="F35" s="3">
        <f t="shared" si="16"/>
        <v>202770</v>
      </c>
      <c r="G35" s="3">
        <f t="shared" si="16"/>
        <v>187472</v>
      </c>
      <c r="H35" s="3">
        <f t="shared" si="16"/>
        <v>183231</v>
      </c>
      <c r="I35" s="3">
        <f t="shared" si="16"/>
        <v>199462</v>
      </c>
      <c r="J35" s="3">
        <f t="shared" si="16"/>
        <v>204054</v>
      </c>
      <c r="K35" s="3">
        <f t="shared" si="16"/>
        <v>191115</v>
      </c>
    </row>
    <row r="36" spans="1:11">
      <c r="A36" s="3" t="s">
        <v>34</v>
      </c>
      <c r="B36" s="15"/>
      <c r="C36" s="17">
        <v>2.3E-2</v>
      </c>
      <c r="D36" s="17">
        <v>2.3E-2</v>
      </c>
      <c r="E36" s="17">
        <v>3.4000000000000002E-2</v>
      </c>
      <c r="F36" s="17">
        <v>3.4000000000000002E-2</v>
      </c>
      <c r="G36" s="17">
        <v>3.5999999999999997E-2</v>
      </c>
      <c r="H36" s="17">
        <v>4.8000000000000001E-2</v>
      </c>
      <c r="I36" s="17">
        <v>6.8000000000000005E-2</v>
      </c>
      <c r="J36" s="17">
        <v>6.8000000000000005E-2</v>
      </c>
      <c r="K36" s="17">
        <v>6.8000000000000005E-2</v>
      </c>
    </row>
    <row r="37" spans="1:11">
      <c r="A37" s="3" t="s">
        <v>35</v>
      </c>
      <c r="B37" s="15"/>
      <c r="C37" s="3">
        <f>C35*C36</f>
        <v>4260.7960000000003</v>
      </c>
      <c r="D37" s="3">
        <f t="shared" ref="D37:K37" si="17">D35*D36</f>
        <v>4544.8919999999998</v>
      </c>
      <c r="E37" s="3">
        <f t="shared" si="17"/>
        <v>5628.3940000000002</v>
      </c>
      <c r="F37" s="3">
        <f t="shared" si="17"/>
        <v>6894.18</v>
      </c>
      <c r="G37" s="3">
        <f t="shared" si="17"/>
        <v>6748.9919999999993</v>
      </c>
      <c r="H37" s="3">
        <f t="shared" si="17"/>
        <v>8795.0879999999997</v>
      </c>
      <c r="I37" s="3">
        <f t="shared" si="17"/>
        <v>13563.416000000001</v>
      </c>
      <c r="J37" s="3">
        <f t="shared" si="17"/>
        <v>13875.672</v>
      </c>
      <c r="K37" s="3">
        <f t="shared" si="17"/>
        <v>12995.820000000002</v>
      </c>
    </row>
    <row r="38" spans="1:11">
      <c r="A38" s="3" t="s">
        <v>25</v>
      </c>
      <c r="B38" s="15"/>
      <c r="C38" s="3">
        <f t="shared" ref="C38:K38" si="18">C31+C34+C37</f>
        <v>20377.72</v>
      </c>
      <c r="D38" s="3">
        <f t="shared" si="18"/>
        <v>21736.44</v>
      </c>
      <c r="E38" s="3">
        <f t="shared" si="18"/>
        <v>20030.461000000003</v>
      </c>
      <c r="F38" s="3">
        <f t="shared" si="18"/>
        <v>24535.17</v>
      </c>
      <c r="G38" s="3">
        <f t="shared" si="18"/>
        <v>23059.056</v>
      </c>
      <c r="H38" s="3">
        <f t="shared" si="18"/>
        <v>24736.185000000001</v>
      </c>
      <c r="I38" s="3">
        <f t="shared" si="18"/>
        <v>30916.61</v>
      </c>
      <c r="J38" s="3">
        <f t="shared" si="18"/>
        <v>31628.370000000003</v>
      </c>
      <c r="K38" s="3">
        <f t="shared" si="18"/>
        <v>29622.825000000004</v>
      </c>
    </row>
    <row r="39" spans="1:11">
      <c r="A39" s="3"/>
      <c r="B39" s="15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 t="s">
        <v>38</v>
      </c>
      <c r="B40" s="15"/>
      <c r="C40" s="3"/>
      <c r="D40" s="3"/>
      <c r="E40" s="3"/>
      <c r="F40" s="3"/>
      <c r="G40" s="3">
        <v>1533</v>
      </c>
      <c r="H40" s="3"/>
      <c r="I40" s="3"/>
      <c r="J40" s="3"/>
      <c r="K40" s="3"/>
    </row>
    <row r="41" spans="1:11">
      <c r="A41" s="3" t="s">
        <v>20</v>
      </c>
      <c r="B41" s="15"/>
      <c r="C41" s="3"/>
      <c r="D41" s="3"/>
      <c r="E41" s="3"/>
      <c r="F41" s="3"/>
      <c r="G41" s="18">
        <v>8.2000000000000003E-2</v>
      </c>
      <c r="H41" s="3"/>
      <c r="I41" s="3"/>
      <c r="J41" s="3"/>
      <c r="K41" s="3"/>
    </row>
    <row r="42" spans="1:11">
      <c r="A42" s="3" t="s">
        <v>21</v>
      </c>
      <c r="B42" s="15"/>
      <c r="C42" s="3"/>
      <c r="D42" s="3"/>
      <c r="E42" s="3"/>
      <c r="F42" s="3"/>
      <c r="G42" s="3">
        <f>G40*G41</f>
        <v>125.706</v>
      </c>
      <c r="H42" s="3"/>
      <c r="I42" s="3"/>
      <c r="J42" s="3"/>
      <c r="K42" s="3"/>
    </row>
    <row r="43" spans="1:11">
      <c r="A43" s="3" t="s">
        <v>23</v>
      </c>
      <c r="B43" s="15"/>
      <c r="C43" s="3"/>
      <c r="D43" s="3"/>
      <c r="E43" s="3"/>
      <c r="F43" s="3"/>
      <c r="G43" s="18">
        <v>5.0000000000000001E-3</v>
      </c>
      <c r="H43" s="3"/>
      <c r="I43" s="3"/>
      <c r="J43" s="3"/>
      <c r="K43" s="3"/>
    </row>
    <row r="44" spans="1:11">
      <c r="A44" s="3" t="s">
        <v>24</v>
      </c>
      <c r="B44" s="15"/>
      <c r="G44" s="3">
        <f>G40*G43</f>
        <v>7.665</v>
      </c>
    </row>
    <row r="45" spans="1:11">
      <c r="A45" s="3" t="s">
        <v>34</v>
      </c>
      <c r="B45" s="15"/>
      <c r="G45" s="18">
        <v>3.4000000000000002E-2</v>
      </c>
    </row>
    <row r="46" spans="1:11">
      <c r="A46" s="3" t="s">
        <v>35</v>
      </c>
      <c r="B46" s="15"/>
      <c r="G46" s="3">
        <f>G40*G45</f>
        <v>52.122000000000007</v>
      </c>
    </row>
    <row r="47" spans="1:11">
      <c r="A47" s="3" t="s">
        <v>4</v>
      </c>
      <c r="B47" s="15"/>
      <c r="C47" s="18">
        <v>3.2000000000000001E-2</v>
      </c>
    </row>
    <row r="48" spans="1:11">
      <c r="A48" t="s">
        <v>26</v>
      </c>
      <c r="C48" s="3">
        <v>11201</v>
      </c>
    </row>
    <row r="49" spans="1:11">
      <c r="A49" s="3" t="s">
        <v>28</v>
      </c>
      <c r="B49" s="15"/>
      <c r="C49" s="3">
        <f>(C31-C48)*C47</f>
        <v>127.66924800000002</v>
      </c>
    </row>
    <row r="50" spans="1:11">
      <c r="A50" t="s">
        <v>27</v>
      </c>
      <c r="C50" s="3">
        <v>683</v>
      </c>
    </row>
    <row r="51" spans="1:11">
      <c r="A51" s="3" t="s">
        <v>29</v>
      </c>
      <c r="B51" s="15"/>
      <c r="C51" s="3">
        <f>(C34-C50)*C47</f>
        <v>7.7843200000000001</v>
      </c>
    </row>
    <row r="52" spans="1:11">
      <c r="A52" s="3" t="s">
        <v>30</v>
      </c>
      <c r="B52" s="15"/>
      <c r="C52" s="3">
        <v>3142</v>
      </c>
    </row>
    <row r="53" spans="1:11">
      <c r="A53" t="s">
        <v>31</v>
      </c>
      <c r="C53" s="3">
        <f>(C37-C52)*C47</f>
        <v>35.801472000000011</v>
      </c>
    </row>
    <row r="54" spans="1:11">
      <c r="A54" s="3" t="s">
        <v>36</v>
      </c>
      <c r="B54" s="15"/>
      <c r="C54">
        <v>1</v>
      </c>
      <c r="D54">
        <v>1</v>
      </c>
      <c r="I54">
        <v>-1</v>
      </c>
    </row>
    <row r="55" spans="1:11">
      <c r="A55" s="3"/>
      <c r="B55" s="15"/>
    </row>
    <row r="56" spans="1:11">
      <c r="A56" s="19" t="s">
        <v>32</v>
      </c>
      <c r="C56" s="15">
        <f t="shared" ref="C56:K56" si="19">C38+C49+C51+C53+C54+C42+C44+C46</f>
        <v>20549.975039999998</v>
      </c>
      <c r="D56" s="15">
        <f t="shared" si="19"/>
        <v>21737.439999999999</v>
      </c>
      <c r="E56" s="15">
        <f t="shared" si="19"/>
        <v>20030.461000000003</v>
      </c>
      <c r="F56" s="15">
        <f t="shared" si="19"/>
        <v>24535.17</v>
      </c>
      <c r="G56" s="15">
        <f t="shared" si="19"/>
        <v>23244.548999999999</v>
      </c>
      <c r="H56" s="15">
        <f t="shared" si="19"/>
        <v>24736.185000000001</v>
      </c>
      <c r="I56" s="15">
        <f t="shared" si="19"/>
        <v>30915.61</v>
      </c>
      <c r="J56" s="15">
        <f t="shared" si="19"/>
        <v>31628.370000000003</v>
      </c>
      <c r="K56" s="15">
        <f t="shared" si="19"/>
        <v>29622.825000000004</v>
      </c>
    </row>
    <row r="58" spans="1:11">
      <c r="A58" s="19" t="s">
        <v>39</v>
      </c>
    </row>
    <row r="59" spans="1:11">
      <c r="A59" t="s">
        <v>71</v>
      </c>
      <c r="B59" s="19" t="s">
        <v>60</v>
      </c>
      <c r="C59" s="3">
        <v>218400</v>
      </c>
      <c r="D59" s="3">
        <v>200650</v>
      </c>
      <c r="E59" s="3">
        <v>200650</v>
      </c>
      <c r="F59" s="3">
        <v>200650</v>
      </c>
      <c r="G59" s="3">
        <v>200650</v>
      </c>
      <c r="H59" s="3">
        <v>200650</v>
      </c>
      <c r="I59" s="3">
        <v>200650</v>
      </c>
      <c r="J59" s="3">
        <v>200650</v>
      </c>
      <c r="K59" s="3">
        <v>200650</v>
      </c>
    </row>
    <row r="60" spans="1:11">
      <c r="A60" t="s">
        <v>72</v>
      </c>
      <c r="B60" s="19" t="s">
        <v>61</v>
      </c>
      <c r="C60" s="3">
        <v>227900</v>
      </c>
      <c r="D60" s="3">
        <v>239300</v>
      </c>
      <c r="E60" s="3">
        <v>239300</v>
      </c>
      <c r="F60" s="3">
        <v>239300</v>
      </c>
      <c r="G60" s="3">
        <v>239300</v>
      </c>
      <c r="H60" s="3">
        <v>239300</v>
      </c>
      <c r="I60" s="3">
        <v>239300</v>
      </c>
      <c r="J60" s="3">
        <v>239300</v>
      </c>
      <c r="K60" s="3">
        <v>239300</v>
      </c>
    </row>
    <row r="61" spans="1:11">
      <c r="A61" t="s">
        <v>73</v>
      </c>
      <c r="B61" s="19" t="s">
        <v>61</v>
      </c>
      <c r="C61" s="3">
        <v>143000</v>
      </c>
      <c r="D61" s="3">
        <v>150150</v>
      </c>
      <c r="E61" s="3">
        <v>150150</v>
      </c>
      <c r="F61" s="3">
        <v>150150</v>
      </c>
      <c r="G61" s="3">
        <v>150150</v>
      </c>
      <c r="H61" s="3">
        <v>234350</v>
      </c>
      <c r="I61" s="3">
        <v>234350</v>
      </c>
      <c r="J61" s="3">
        <v>234350</v>
      </c>
      <c r="K61" s="3">
        <v>234350</v>
      </c>
    </row>
    <row r="62" spans="1:11">
      <c r="A62" t="s">
        <v>74</v>
      </c>
      <c r="B62" s="19" t="s">
        <v>61</v>
      </c>
      <c r="C62" s="3">
        <v>17640</v>
      </c>
      <c r="D62" s="3">
        <v>17640</v>
      </c>
      <c r="E62" s="3">
        <v>16000</v>
      </c>
      <c r="F62" s="3">
        <v>16000</v>
      </c>
      <c r="G62" s="3">
        <v>16000</v>
      </c>
      <c r="H62" s="3"/>
      <c r="I62" s="3"/>
      <c r="J62" s="3"/>
      <c r="K62" s="3"/>
    </row>
    <row r="63" spans="1:11">
      <c r="A63" t="s">
        <v>74</v>
      </c>
      <c r="B63" s="19" t="s">
        <v>62</v>
      </c>
      <c r="C63" s="3"/>
      <c r="D63" s="3"/>
      <c r="E63" s="3"/>
      <c r="F63" s="3"/>
      <c r="G63" s="3"/>
      <c r="H63" s="3">
        <v>16000</v>
      </c>
      <c r="I63" s="3">
        <v>16000</v>
      </c>
      <c r="J63" s="3">
        <v>16000</v>
      </c>
      <c r="K63" s="3">
        <v>16000</v>
      </c>
    </row>
    <row r="64" spans="1:11">
      <c r="A64" s="19" t="s">
        <v>40</v>
      </c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t="s">
        <v>75</v>
      </c>
      <c r="B65" s="19" t="s">
        <v>62</v>
      </c>
      <c r="C65" s="3">
        <v>80270</v>
      </c>
      <c r="D65" s="3">
        <v>84200</v>
      </c>
      <c r="E65" s="3">
        <v>84200</v>
      </c>
      <c r="F65" s="3">
        <v>84200</v>
      </c>
      <c r="G65" s="3">
        <v>84200</v>
      </c>
      <c r="H65" s="3">
        <v>0</v>
      </c>
      <c r="I65" s="3">
        <v>0</v>
      </c>
      <c r="J65" s="3">
        <v>0</v>
      </c>
      <c r="K65" s="3">
        <v>0</v>
      </c>
    </row>
    <row r="66" spans="1:11">
      <c r="A66" s="21"/>
      <c r="B66" s="21"/>
      <c r="C66" s="3"/>
      <c r="E66" s="3"/>
      <c r="F66" s="3"/>
      <c r="G66" s="3"/>
      <c r="H66" s="3"/>
      <c r="I66" s="3"/>
      <c r="J66" s="3"/>
      <c r="K66" s="3"/>
    </row>
    <row r="67" spans="1:11">
      <c r="A67" s="19" t="s">
        <v>41</v>
      </c>
      <c r="C67" s="3"/>
      <c r="E67" s="3"/>
      <c r="F67" s="3"/>
      <c r="G67" s="3"/>
      <c r="H67" s="3"/>
      <c r="I67" s="3"/>
      <c r="J67" s="3"/>
      <c r="K67" s="3"/>
    </row>
    <row r="68" spans="1:11">
      <c r="A68" t="s">
        <v>76</v>
      </c>
      <c r="B68" s="19" t="s">
        <v>63</v>
      </c>
      <c r="C68" s="3">
        <v>12680</v>
      </c>
      <c r="D68" s="3"/>
      <c r="E68" s="3"/>
      <c r="F68" s="3"/>
      <c r="G68" s="3"/>
      <c r="H68" s="3"/>
      <c r="I68" s="3"/>
      <c r="J68" s="3"/>
      <c r="K68" s="3"/>
    </row>
    <row r="69" spans="1:11">
      <c r="A69" t="s">
        <v>76</v>
      </c>
      <c r="B69" s="19" t="s">
        <v>64</v>
      </c>
      <c r="C69" s="3"/>
      <c r="D69" s="3">
        <v>13179</v>
      </c>
      <c r="E69" s="3"/>
      <c r="F69" s="3"/>
      <c r="G69" s="3"/>
      <c r="H69" s="3"/>
      <c r="I69" s="3"/>
      <c r="J69" s="3"/>
      <c r="K69" s="3"/>
    </row>
    <row r="70" spans="1:11">
      <c r="A70" t="s">
        <v>76</v>
      </c>
      <c r="B70" s="19" t="s">
        <v>65</v>
      </c>
      <c r="C70" s="3"/>
      <c r="D70" s="3"/>
      <c r="E70" s="3">
        <v>10685</v>
      </c>
      <c r="F70" s="3">
        <v>820</v>
      </c>
      <c r="G70" s="3">
        <v>846</v>
      </c>
      <c r="H70" s="3">
        <v>871</v>
      </c>
      <c r="I70" s="3">
        <v>896</v>
      </c>
      <c r="J70" s="3">
        <v>922</v>
      </c>
      <c r="K70" s="3">
        <v>947</v>
      </c>
    </row>
    <row r="71" spans="1:11">
      <c r="A71" t="s">
        <v>77</v>
      </c>
      <c r="B71" s="19" t="s">
        <v>65</v>
      </c>
      <c r="C71" s="3">
        <v>10373</v>
      </c>
      <c r="D71" s="3">
        <v>10430</v>
      </c>
      <c r="E71" s="3">
        <v>3761</v>
      </c>
      <c r="F71" s="3">
        <v>5173</v>
      </c>
      <c r="G71" s="3">
        <v>963</v>
      </c>
      <c r="H71" s="3">
        <v>2957</v>
      </c>
      <c r="I71" s="3">
        <v>3712</v>
      </c>
      <c r="J71" s="3">
        <v>959</v>
      </c>
      <c r="K71" s="3">
        <v>961</v>
      </c>
    </row>
    <row r="72" spans="1:11">
      <c r="A72" t="s">
        <v>78</v>
      </c>
      <c r="B72" s="19" t="s">
        <v>65</v>
      </c>
      <c r="C72" s="3">
        <v>5434</v>
      </c>
      <c r="D72" s="3">
        <v>5567</v>
      </c>
      <c r="E72" s="3">
        <v>725</v>
      </c>
      <c r="F72" s="3">
        <v>816</v>
      </c>
      <c r="G72" s="3">
        <v>548</v>
      </c>
      <c r="H72" s="3">
        <v>104</v>
      </c>
      <c r="I72" s="3">
        <v>107</v>
      </c>
      <c r="J72" s="3">
        <v>260</v>
      </c>
      <c r="K72" s="3">
        <v>1675</v>
      </c>
    </row>
    <row r="73" spans="1:11">
      <c r="A73" t="s">
        <v>79</v>
      </c>
      <c r="B73" s="19" t="s">
        <v>65</v>
      </c>
      <c r="C73" s="3">
        <v>8814</v>
      </c>
      <c r="D73" s="3">
        <v>13000</v>
      </c>
      <c r="E73" s="3">
        <v>273</v>
      </c>
      <c r="F73" s="3">
        <v>1722</v>
      </c>
      <c r="G73" s="3">
        <v>6138</v>
      </c>
      <c r="H73" s="3">
        <v>7760</v>
      </c>
      <c r="I73" s="3">
        <v>19352</v>
      </c>
      <c r="J73" s="3">
        <v>2626</v>
      </c>
      <c r="K73" s="3">
        <v>4346</v>
      </c>
    </row>
    <row r="74" spans="1:11">
      <c r="A74" t="s">
        <v>80</v>
      </c>
      <c r="B74" s="19" t="s">
        <v>65</v>
      </c>
      <c r="C74" s="3">
        <v>9501</v>
      </c>
      <c r="D74" s="3">
        <v>9716</v>
      </c>
      <c r="E74" s="3">
        <v>900</v>
      </c>
      <c r="F74" s="3">
        <v>914</v>
      </c>
      <c r="G74" s="3">
        <v>925</v>
      </c>
      <c r="H74" s="3">
        <v>5112</v>
      </c>
      <c r="I74" s="3">
        <v>5162</v>
      </c>
      <c r="J74" s="3">
        <v>638</v>
      </c>
      <c r="K74" s="3">
        <v>642</v>
      </c>
    </row>
    <row r="75" spans="1:11">
      <c r="A75" t="s">
        <v>81</v>
      </c>
      <c r="B75" s="19" t="s">
        <v>65</v>
      </c>
      <c r="C75" s="3">
        <v>32994</v>
      </c>
      <c r="D75" s="3">
        <v>41598</v>
      </c>
      <c r="E75" s="3">
        <v>35009</v>
      </c>
      <c r="F75" s="3">
        <v>786710</v>
      </c>
      <c r="G75" s="3">
        <v>783511</v>
      </c>
      <c r="H75" s="3">
        <v>800907</v>
      </c>
      <c r="I75" s="3">
        <v>787362</v>
      </c>
      <c r="J75" s="3">
        <v>787621</v>
      </c>
      <c r="K75" s="3">
        <v>787040</v>
      </c>
    </row>
    <row r="76" spans="1:11">
      <c r="A76" t="s">
        <v>82</v>
      </c>
      <c r="B76" s="19" t="s">
        <v>65</v>
      </c>
      <c r="C76" s="3">
        <v>73072</v>
      </c>
      <c r="D76" s="3">
        <v>76152</v>
      </c>
      <c r="E76" s="3">
        <v>77118</v>
      </c>
      <c r="F76" s="3">
        <v>84224</v>
      </c>
      <c r="G76" s="3">
        <v>84024</v>
      </c>
      <c r="H76" s="3">
        <v>80052</v>
      </c>
      <c r="I76" s="3">
        <v>76395</v>
      </c>
      <c r="J76" s="3">
        <v>79599</v>
      </c>
      <c r="K76" s="3">
        <v>0</v>
      </c>
    </row>
    <row r="77" spans="1:11">
      <c r="A77" t="s">
        <v>83</v>
      </c>
      <c r="B77" s="19" t="s">
        <v>66</v>
      </c>
      <c r="C77" s="3">
        <v>41327</v>
      </c>
      <c r="D77" s="3">
        <v>40680</v>
      </c>
      <c r="E77" s="3">
        <v>25769</v>
      </c>
      <c r="F77" s="3">
        <v>26772</v>
      </c>
      <c r="G77" s="3">
        <v>31868</v>
      </c>
      <c r="H77" s="3">
        <v>0</v>
      </c>
      <c r="I77" s="3">
        <v>0</v>
      </c>
      <c r="J77" s="3">
        <v>0</v>
      </c>
      <c r="K77" s="3">
        <v>0</v>
      </c>
    </row>
    <row r="78" spans="1:11">
      <c r="A78" t="s">
        <v>84</v>
      </c>
      <c r="B78" s="19" t="s">
        <v>66</v>
      </c>
      <c r="C78" s="3">
        <v>77104</v>
      </c>
      <c r="D78" s="3">
        <v>84561</v>
      </c>
      <c r="E78" s="3">
        <v>63754</v>
      </c>
      <c r="F78" s="3">
        <v>78755</v>
      </c>
      <c r="G78" s="3">
        <v>96337</v>
      </c>
      <c r="H78" s="3">
        <v>93048</v>
      </c>
      <c r="I78" s="3">
        <v>112683</v>
      </c>
      <c r="J78" s="3">
        <v>120483</v>
      </c>
      <c r="K78" s="3">
        <v>133308</v>
      </c>
    </row>
    <row r="79" spans="1:11">
      <c r="A79" t="s">
        <v>85</v>
      </c>
      <c r="B79" s="19" t="s">
        <v>66</v>
      </c>
      <c r="C79" s="3"/>
      <c r="D79" s="3"/>
      <c r="E79" s="3">
        <v>1153290</v>
      </c>
      <c r="F79" s="3">
        <v>520000</v>
      </c>
      <c r="G79" s="3">
        <v>520000</v>
      </c>
      <c r="H79" s="3">
        <v>530000</v>
      </c>
      <c r="I79" s="3">
        <v>530000</v>
      </c>
      <c r="J79" s="3">
        <v>530000</v>
      </c>
      <c r="K79" s="3">
        <v>530000</v>
      </c>
    </row>
    <row r="80" spans="1:11">
      <c r="A80" t="s">
        <v>85</v>
      </c>
      <c r="B80" s="19" t="s">
        <v>67</v>
      </c>
      <c r="C80" s="3">
        <v>1098370</v>
      </c>
      <c r="D80" s="3">
        <v>1153290</v>
      </c>
      <c r="E80" s="3"/>
      <c r="F80" s="3"/>
      <c r="G80" s="3"/>
      <c r="H80" s="3"/>
      <c r="I80" s="3"/>
      <c r="J80" s="3"/>
      <c r="K80" s="3"/>
    </row>
    <row r="81" spans="1:11">
      <c r="A81" t="s">
        <v>86</v>
      </c>
      <c r="B81" s="19" t="s">
        <v>64</v>
      </c>
      <c r="C81" s="3">
        <v>3811</v>
      </c>
      <c r="D81" s="3">
        <v>3811</v>
      </c>
      <c r="E81" s="3">
        <v>3811</v>
      </c>
      <c r="F81" s="3">
        <v>3811</v>
      </c>
      <c r="G81" s="3">
        <v>4000</v>
      </c>
      <c r="H81" s="3">
        <v>4000</v>
      </c>
      <c r="I81" s="3">
        <v>4000</v>
      </c>
      <c r="J81" s="3">
        <v>4000</v>
      </c>
      <c r="K81" s="3">
        <v>4000</v>
      </c>
    </row>
    <row r="82" spans="1:11">
      <c r="A82" t="s">
        <v>87</v>
      </c>
      <c r="B82" s="19" t="s">
        <v>64</v>
      </c>
      <c r="C82" s="3">
        <v>9200</v>
      </c>
      <c r="D82" s="3">
        <v>7300</v>
      </c>
      <c r="E82" s="3"/>
      <c r="F82" s="3"/>
      <c r="G82" s="3"/>
      <c r="H82" s="3">
        <v>1485</v>
      </c>
      <c r="I82" s="3">
        <v>800</v>
      </c>
      <c r="J82" s="3">
        <v>500</v>
      </c>
      <c r="K82" s="3">
        <v>500</v>
      </c>
    </row>
    <row r="83" spans="1:11">
      <c r="A83" t="s">
        <v>87</v>
      </c>
      <c r="B83" s="19" t="s">
        <v>65</v>
      </c>
      <c r="C83" s="3"/>
      <c r="D83" s="3"/>
      <c r="E83" s="3">
        <v>5600</v>
      </c>
      <c r="F83" s="3">
        <v>4480</v>
      </c>
      <c r="G83" s="3">
        <v>2700</v>
      </c>
      <c r="H83" s="3">
        <v>0</v>
      </c>
      <c r="I83" s="3">
        <v>0</v>
      </c>
      <c r="J83" s="3">
        <v>0</v>
      </c>
      <c r="K83" s="3">
        <v>0</v>
      </c>
    </row>
    <row r="87" spans="1:11">
      <c r="A87" s="19" t="s">
        <v>55</v>
      </c>
    </row>
    <row r="88" spans="1:11">
      <c r="A88" t="s">
        <v>89</v>
      </c>
      <c r="B88" s="19" t="s">
        <v>68</v>
      </c>
      <c r="C88" s="3">
        <v>40117</v>
      </c>
      <c r="D88" s="3">
        <v>62950</v>
      </c>
      <c r="E88" s="3">
        <v>48894</v>
      </c>
      <c r="F88" s="3">
        <v>64358</v>
      </c>
      <c r="G88" s="3">
        <v>58388</v>
      </c>
      <c r="H88" s="3">
        <v>56274</v>
      </c>
      <c r="I88" s="3">
        <v>65274</v>
      </c>
      <c r="J88" s="3">
        <v>66704</v>
      </c>
      <c r="K88" s="3">
        <v>61161</v>
      </c>
    </row>
    <row r="89" spans="1:11">
      <c r="A89" t="s">
        <v>90</v>
      </c>
      <c r="B89" s="19" t="s">
        <v>68</v>
      </c>
      <c r="C89" s="3">
        <v>15026</v>
      </c>
      <c r="D89" s="3">
        <v>21737</v>
      </c>
      <c r="E89" s="3">
        <v>20030</v>
      </c>
      <c r="F89" s="3">
        <v>24535</v>
      </c>
      <c r="G89" s="3">
        <v>23244</v>
      </c>
      <c r="H89" s="3">
        <v>24736</v>
      </c>
      <c r="I89" s="3">
        <v>30916</v>
      </c>
      <c r="J89" s="3">
        <v>31628</v>
      </c>
      <c r="K89" s="3">
        <v>29623</v>
      </c>
    </row>
    <row r="90" spans="1:11">
      <c r="A90" t="s">
        <v>53</v>
      </c>
      <c r="B90" s="19" t="s">
        <v>68</v>
      </c>
      <c r="C90" s="3"/>
      <c r="D90" s="3">
        <v>272968</v>
      </c>
      <c r="E90" s="3">
        <v>248150</v>
      </c>
      <c r="F90" s="3">
        <v>248150</v>
      </c>
      <c r="G90" s="3">
        <v>223335</v>
      </c>
      <c r="H90" s="3">
        <v>190732</v>
      </c>
      <c r="I90" s="3">
        <v>176623</v>
      </c>
      <c r="J90" s="3">
        <v>176624</v>
      </c>
      <c r="K90" s="3">
        <v>147186</v>
      </c>
    </row>
    <row r="91" spans="1:11">
      <c r="A91" t="s">
        <v>54</v>
      </c>
      <c r="B91" s="19" t="s">
        <v>68</v>
      </c>
      <c r="C91" s="3"/>
      <c r="D91" s="3">
        <v>58606</v>
      </c>
      <c r="E91" s="3"/>
      <c r="F91" s="3"/>
      <c r="G91" s="3"/>
      <c r="H91" s="3"/>
      <c r="I91" s="3"/>
      <c r="J91" s="3"/>
      <c r="K91" s="3"/>
    </row>
    <row r="92" spans="1:11">
      <c r="A92" t="s">
        <v>91</v>
      </c>
      <c r="B92" s="19" t="s">
        <v>68</v>
      </c>
      <c r="C92" s="3"/>
      <c r="D92" s="3">
        <v>715</v>
      </c>
      <c r="E92" s="3">
        <v>765</v>
      </c>
      <c r="F92" s="3">
        <v>783</v>
      </c>
      <c r="G92" s="3">
        <v>810</v>
      </c>
      <c r="H92" s="3">
        <v>810</v>
      </c>
      <c r="I92" s="3">
        <v>837</v>
      </c>
      <c r="J92" s="3">
        <v>841</v>
      </c>
      <c r="K92" s="3">
        <v>844</v>
      </c>
    </row>
    <row r="93" spans="1:11">
      <c r="A93" t="s">
        <v>92</v>
      </c>
      <c r="B93" s="19" t="s">
        <v>68</v>
      </c>
      <c r="C93" s="3">
        <v>1000</v>
      </c>
      <c r="D93" s="3">
        <v>1014</v>
      </c>
      <c r="E93" s="3">
        <v>1085</v>
      </c>
      <c r="F93" s="3">
        <v>1119</v>
      </c>
      <c r="G93" s="3">
        <v>1148</v>
      </c>
      <c r="H93" s="3">
        <v>1148</v>
      </c>
      <c r="I93" s="3">
        <v>1188</v>
      </c>
      <c r="J93" s="3">
        <v>1192</v>
      </c>
      <c r="K93" s="3">
        <v>1197</v>
      </c>
    </row>
    <row r="94" spans="1:11">
      <c r="A94" t="s">
        <v>93</v>
      </c>
      <c r="B94" s="19" t="s">
        <v>68</v>
      </c>
      <c r="C94" s="3">
        <v>1094</v>
      </c>
      <c r="D94" s="3">
        <v>1110</v>
      </c>
      <c r="E94" s="3">
        <v>1205</v>
      </c>
      <c r="F94" s="3">
        <v>1246</v>
      </c>
      <c r="G94" s="3">
        <v>1329</v>
      </c>
      <c r="H94" s="3">
        <v>0</v>
      </c>
      <c r="I94" s="3">
        <v>0</v>
      </c>
      <c r="J94" s="3">
        <v>0</v>
      </c>
      <c r="K94" s="3">
        <v>0</v>
      </c>
    </row>
    <row r="95" spans="1:11">
      <c r="A95" t="s">
        <v>94</v>
      </c>
      <c r="B95" s="19" t="s">
        <v>68</v>
      </c>
      <c r="C95" s="3"/>
      <c r="D95" s="3">
        <v>944</v>
      </c>
      <c r="E95" s="3">
        <v>1051</v>
      </c>
      <c r="F95" s="3">
        <v>1162</v>
      </c>
      <c r="G95" s="3">
        <v>1224</v>
      </c>
      <c r="H95" s="3">
        <v>1224</v>
      </c>
      <c r="I95" s="3">
        <v>1236</v>
      </c>
      <c r="J95" s="3">
        <v>1256</v>
      </c>
      <c r="K95" s="3">
        <v>1258</v>
      </c>
    </row>
    <row r="96" spans="1:11">
      <c r="A96" t="s">
        <v>95</v>
      </c>
      <c r="B96" s="19" t="s">
        <v>68</v>
      </c>
      <c r="C96" s="3">
        <v>760</v>
      </c>
      <c r="D96" s="3">
        <v>859</v>
      </c>
      <c r="E96" s="3">
        <v>1055</v>
      </c>
      <c r="F96" s="3">
        <v>1194</v>
      </c>
      <c r="G96" s="3">
        <v>1245</v>
      </c>
      <c r="H96" s="3">
        <v>1268</v>
      </c>
      <c r="I96" s="3">
        <v>1292</v>
      </c>
      <c r="J96" s="3">
        <v>1319</v>
      </c>
      <c r="K96" s="3">
        <v>1333</v>
      </c>
    </row>
    <row r="97" spans="1:11">
      <c r="A97" t="s">
        <v>96</v>
      </c>
      <c r="B97" s="19" t="s">
        <v>68</v>
      </c>
      <c r="C97" s="3"/>
      <c r="D97" s="3"/>
      <c r="E97" s="3">
        <v>435</v>
      </c>
      <c r="F97" s="3">
        <v>0</v>
      </c>
      <c r="G97" s="3">
        <v>0</v>
      </c>
      <c r="H97" s="3">
        <v>178</v>
      </c>
      <c r="I97" s="3">
        <v>181</v>
      </c>
      <c r="J97" s="3">
        <v>183</v>
      </c>
      <c r="K97" s="3">
        <v>186</v>
      </c>
    </row>
    <row r="98" spans="1:11"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t="s">
        <v>97</v>
      </c>
      <c r="B99" s="19" t="s">
        <v>68</v>
      </c>
      <c r="C99" s="3">
        <v>173119</v>
      </c>
      <c r="D99" s="3">
        <v>152752</v>
      </c>
      <c r="E99" s="3">
        <v>132386</v>
      </c>
      <c r="F99" s="3">
        <v>112019</v>
      </c>
      <c r="G99" s="3">
        <v>91652</v>
      </c>
      <c r="H99" s="3">
        <v>61101</v>
      </c>
      <c r="I99" s="3">
        <v>40734</v>
      </c>
      <c r="J99" s="3">
        <v>20367</v>
      </c>
      <c r="K99" s="3">
        <v>0</v>
      </c>
    </row>
    <row r="100" spans="1:11"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t="s">
        <v>98</v>
      </c>
      <c r="B101" s="19" t="s">
        <v>68</v>
      </c>
      <c r="C101" s="3">
        <v>7076</v>
      </c>
      <c r="D101" s="3">
        <v>5117</v>
      </c>
      <c r="E101" s="3">
        <v>5215</v>
      </c>
      <c r="F101" s="3">
        <v>6199</v>
      </c>
      <c r="G101" s="3">
        <v>6628</v>
      </c>
      <c r="H101" s="3">
        <v>4698</v>
      </c>
      <c r="I101" s="3">
        <v>6787</v>
      </c>
      <c r="J101" s="3">
        <v>6825</v>
      </c>
      <c r="K101" s="3">
        <v>6777</v>
      </c>
    </row>
    <row r="102" spans="1:11">
      <c r="A102" t="s">
        <v>99</v>
      </c>
      <c r="B102" s="19" t="s">
        <v>68</v>
      </c>
      <c r="C102" s="23">
        <f t="shared" ref="C102:K102" si="20">SUM(C88:C101)</f>
        <v>238192</v>
      </c>
      <c r="D102" s="23">
        <f t="shared" si="20"/>
        <v>578772</v>
      </c>
      <c r="E102" s="23">
        <f t="shared" si="20"/>
        <v>460271</v>
      </c>
      <c r="F102" s="23">
        <f t="shared" si="20"/>
        <v>460765</v>
      </c>
      <c r="G102" s="23">
        <f t="shared" si="20"/>
        <v>409003</v>
      </c>
      <c r="H102" s="23">
        <f t="shared" si="20"/>
        <v>342169</v>
      </c>
      <c r="I102" s="23">
        <f t="shared" si="20"/>
        <v>325068</v>
      </c>
      <c r="J102" s="23">
        <f t="shared" si="20"/>
        <v>306939</v>
      </c>
      <c r="K102" s="23">
        <f t="shared" si="20"/>
        <v>249565</v>
      </c>
    </row>
    <row r="103" spans="1:11">
      <c r="C103" s="3"/>
    </row>
    <row r="104" spans="1:11">
      <c r="A104" s="22" t="s">
        <v>100</v>
      </c>
      <c r="B104" s="22" t="s">
        <v>60</v>
      </c>
      <c r="C104" s="3">
        <f t="shared" ref="C104:K104" si="21">C59</f>
        <v>218400</v>
      </c>
      <c r="D104" s="3">
        <f t="shared" si="21"/>
        <v>200650</v>
      </c>
      <c r="E104" s="3">
        <f t="shared" si="21"/>
        <v>200650</v>
      </c>
      <c r="F104" s="3">
        <f t="shared" si="21"/>
        <v>200650</v>
      </c>
      <c r="G104" s="3">
        <f t="shared" si="21"/>
        <v>200650</v>
      </c>
      <c r="H104" s="3">
        <f t="shared" si="21"/>
        <v>200650</v>
      </c>
      <c r="I104" s="3">
        <f t="shared" si="21"/>
        <v>200650</v>
      </c>
      <c r="J104" s="3">
        <f t="shared" si="21"/>
        <v>200650</v>
      </c>
      <c r="K104" s="3">
        <f t="shared" si="21"/>
        <v>200650</v>
      </c>
    </row>
    <row r="105" spans="1:11">
      <c r="A105" s="22" t="s">
        <v>101</v>
      </c>
      <c r="B105" s="22" t="s">
        <v>61</v>
      </c>
      <c r="C105" s="3">
        <f t="shared" ref="C105:K105" si="22">SUM(C60:C62)</f>
        <v>388540</v>
      </c>
      <c r="D105" s="3">
        <f t="shared" si="22"/>
        <v>407090</v>
      </c>
      <c r="E105" s="3">
        <f t="shared" si="22"/>
        <v>405450</v>
      </c>
      <c r="F105" s="3">
        <f t="shared" si="22"/>
        <v>405450</v>
      </c>
      <c r="G105" s="3">
        <f t="shared" si="22"/>
        <v>405450</v>
      </c>
      <c r="H105" s="3">
        <f t="shared" si="22"/>
        <v>473650</v>
      </c>
      <c r="I105" s="3">
        <f t="shared" si="22"/>
        <v>473650</v>
      </c>
      <c r="J105" s="3">
        <f t="shared" si="22"/>
        <v>473650</v>
      </c>
      <c r="K105" s="3">
        <f t="shared" si="22"/>
        <v>473650</v>
      </c>
    </row>
    <row r="106" spans="1:11">
      <c r="A106" s="25" t="s">
        <v>102</v>
      </c>
      <c r="B106" s="25" t="s">
        <v>62</v>
      </c>
      <c r="C106" s="3">
        <f>SUM(C63:C65)</f>
        <v>80270</v>
      </c>
      <c r="D106" s="3">
        <f t="shared" ref="D106:H106" si="23">SUM(D63:D65)</f>
        <v>84200</v>
      </c>
      <c r="E106" s="3">
        <f t="shared" si="23"/>
        <v>84200</v>
      </c>
      <c r="F106" s="3">
        <f t="shared" si="23"/>
        <v>84200</v>
      </c>
      <c r="G106" s="3">
        <f t="shared" si="23"/>
        <v>84200</v>
      </c>
      <c r="H106" s="3">
        <f t="shared" si="23"/>
        <v>16000</v>
      </c>
      <c r="I106" s="3">
        <f t="shared" ref="I106:J106" si="24">SUM(I63:I65)</f>
        <v>16000</v>
      </c>
      <c r="J106" s="3">
        <f t="shared" si="24"/>
        <v>16000</v>
      </c>
      <c r="K106" s="3">
        <f t="shared" ref="K106" si="25">SUM(K63:K65)</f>
        <v>16000</v>
      </c>
    </row>
    <row r="107" spans="1:11">
      <c r="A107" s="19" t="s">
        <v>103</v>
      </c>
      <c r="B107" s="19" t="s">
        <v>67</v>
      </c>
      <c r="C107" s="3">
        <f t="shared" ref="C107:K107" si="26">C80</f>
        <v>1098370</v>
      </c>
      <c r="D107" s="3">
        <f t="shared" si="26"/>
        <v>1153290</v>
      </c>
      <c r="E107" s="3">
        <f t="shared" si="26"/>
        <v>0</v>
      </c>
      <c r="F107" s="3">
        <f t="shared" si="26"/>
        <v>0</v>
      </c>
      <c r="G107" s="3">
        <f t="shared" si="26"/>
        <v>0</v>
      </c>
      <c r="H107" s="3">
        <f t="shared" si="26"/>
        <v>0</v>
      </c>
      <c r="I107" s="3">
        <f t="shared" si="26"/>
        <v>0</v>
      </c>
      <c r="J107" s="3">
        <f t="shared" si="26"/>
        <v>0</v>
      </c>
      <c r="K107" s="3">
        <f t="shared" si="26"/>
        <v>0</v>
      </c>
    </row>
    <row r="108" spans="1:11">
      <c r="A108" s="19" t="s">
        <v>104</v>
      </c>
      <c r="B108" s="19" t="s">
        <v>66</v>
      </c>
      <c r="C108" s="3">
        <f t="shared" ref="C108:K108" si="27">SUM(C77:C79)</f>
        <v>118431</v>
      </c>
      <c r="D108" s="3">
        <f t="shared" si="27"/>
        <v>125241</v>
      </c>
      <c r="E108" s="3">
        <f t="shared" si="27"/>
        <v>1242813</v>
      </c>
      <c r="F108" s="3">
        <f t="shared" si="27"/>
        <v>625527</v>
      </c>
      <c r="G108" s="3">
        <f t="shared" si="27"/>
        <v>648205</v>
      </c>
      <c r="H108" s="3">
        <f t="shared" si="27"/>
        <v>623048</v>
      </c>
      <c r="I108" s="3">
        <f t="shared" si="27"/>
        <v>642683</v>
      </c>
      <c r="J108" s="3">
        <f t="shared" si="27"/>
        <v>650483</v>
      </c>
      <c r="K108" s="3">
        <f t="shared" si="27"/>
        <v>663308</v>
      </c>
    </row>
    <row r="109" spans="1:11">
      <c r="A109" s="19" t="s">
        <v>105</v>
      </c>
      <c r="B109" s="19" t="s">
        <v>65</v>
      </c>
      <c r="C109" s="3">
        <f>SUM(C71:C76)+C83</f>
        <v>140188</v>
      </c>
      <c r="D109" s="3">
        <f>SUM(D71:D76)+D83</f>
        <v>156463</v>
      </c>
      <c r="E109" s="3">
        <f t="shared" ref="E109:K109" si="28">SUM(E70:E76)+E83</f>
        <v>134071</v>
      </c>
      <c r="F109" s="3">
        <f t="shared" si="28"/>
        <v>884859</v>
      </c>
      <c r="G109" s="3">
        <f t="shared" si="28"/>
        <v>879655</v>
      </c>
      <c r="H109" s="3">
        <f t="shared" si="28"/>
        <v>897763</v>
      </c>
      <c r="I109" s="3">
        <f t="shared" si="28"/>
        <v>892986</v>
      </c>
      <c r="J109" s="3">
        <f t="shared" si="28"/>
        <v>872625</v>
      </c>
      <c r="K109" s="3">
        <f t="shared" si="28"/>
        <v>795611</v>
      </c>
    </row>
    <row r="110" spans="1:11">
      <c r="A110" s="19" t="s">
        <v>106</v>
      </c>
      <c r="B110" s="19" t="s">
        <v>64</v>
      </c>
      <c r="C110" s="3">
        <f>SUM(C81:C82)+C69</f>
        <v>13011</v>
      </c>
      <c r="D110" s="3">
        <f t="shared" ref="D110:H110" si="29">SUM(D81:D82)+D69</f>
        <v>24290</v>
      </c>
      <c r="E110" s="3">
        <f t="shared" si="29"/>
        <v>3811</v>
      </c>
      <c r="F110" s="3">
        <f t="shared" si="29"/>
        <v>3811</v>
      </c>
      <c r="G110" s="3">
        <f t="shared" si="29"/>
        <v>4000</v>
      </c>
      <c r="H110" s="3">
        <f t="shared" si="29"/>
        <v>5485</v>
      </c>
      <c r="I110" s="3">
        <f t="shared" ref="I110:J110" si="30">SUM(I81:I82)+I69</f>
        <v>4800</v>
      </c>
      <c r="J110" s="3">
        <f t="shared" si="30"/>
        <v>4500</v>
      </c>
      <c r="K110" s="3">
        <f t="shared" ref="K110" si="31">SUM(K81:K82)+K69</f>
        <v>4500</v>
      </c>
    </row>
    <row r="111" spans="1:11">
      <c r="C111" s="3"/>
    </row>
    <row r="112" spans="1:11">
      <c r="A112" s="19" t="s">
        <v>107</v>
      </c>
      <c r="B112" s="19" t="s">
        <v>69</v>
      </c>
      <c r="C112" s="3">
        <f t="shared" ref="C112:K112" si="32">SUM(C104:C110)</f>
        <v>2057210</v>
      </c>
      <c r="D112" s="3">
        <f t="shared" si="32"/>
        <v>2151224</v>
      </c>
      <c r="E112" s="3">
        <f t="shared" si="32"/>
        <v>2070995</v>
      </c>
      <c r="F112" s="3">
        <f t="shared" si="32"/>
        <v>2204497</v>
      </c>
      <c r="G112" s="3">
        <f t="shared" si="32"/>
        <v>2222160</v>
      </c>
      <c r="H112" s="3">
        <f t="shared" si="32"/>
        <v>2216596</v>
      </c>
      <c r="I112" s="3">
        <f t="shared" si="32"/>
        <v>2230769</v>
      </c>
      <c r="J112" s="3">
        <f t="shared" si="32"/>
        <v>2217908</v>
      </c>
      <c r="K112" s="3">
        <f t="shared" si="32"/>
        <v>2153719</v>
      </c>
    </row>
    <row r="114" spans="1:11">
      <c r="A114" s="19" t="s">
        <v>108</v>
      </c>
      <c r="B114" s="19" t="s">
        <v>70</v>
      </c>
      <c r="C114" s="15">
        <f t="shared" ref="C114:K114" si="33">C112-C102</f>
        <v>1819018</v>
      </c>
      <c r="D114" s="15">
        <f t="shared" si="33"/>
        <v>1572452</v>
      </c>
      <c r="E114" s="15">
        <f t="shared" si="33"/>
        <v>1610724</v>
      </c>
      <c r="F114" s="15">
        <f t="shared" si="33"/>
        <v>1743732</v>
      </c>
      <c r="G114" s="15">
        <f t="shared" si="33"/>
        <v>1813157</v>
      </c>
      <c r="H114" s="15">
        <f t="shared" si="33"/>
        <v>1874427</v>
      </c>
      <c r="I114" s="15">
        <f t="shared" si="33"/>
        <v>1905701</v>
      </c>
      <c r="J114" s="15">
        <f t="shared" si="33"/>
        <v>1910969</v>
      </c>
      <c r="K114" s="15">
        <f t="shared" si="33"/>
        <v>1904154</v>
      </c>
    </row>
    <row r="117" spans="1:11">
      <c r="A117" s="24" t="s">
        <v>42</v>
      </c>
      <c r="B117" s="25"/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</row>
    <row r="118" spans="1:11">
      <c r="A118" s="24" t="s">
        <v>42</v>
      </c>
      <c r="B118" s="25"/>
      <c r="C118" s="3">
        <v>760000</v>
      </c>
      <c r="D118" s="3">
        <v>770000</v>
      </c>
      <c r="E118" s="3">
        <v>790000</v>
      </c>
      <c r="F118" s="3">
        <v>790000</v>
      </c>
      <c r="G118" s="3">
        <v>800000</v>
      </c>
      <c r="H118" s="3">
        <v>800000</v>
      </c>
      <c r="I118" s="3">
        <v>800000</v>
      </c>
      <c r="J118" s="3">
        <v>800000</v>
      </c>
      <c r="K118" s="3">
        <v>800000</v>
      </c>
    </row>
    <row r="119" spans="1:11">
      <c r="A119" t="s">
        <v>56</v>
      </c>
      <c r="C119" s="3">
        <f t="shared" ref="C119:K119" si="34">C118-C117</f>
        <v>760000</v>
      </c>
      <c r="D119" s="3">
        <f t="shared" si="34"/>
        <v>770000</v>
      </c>
      <c r="E119" s="3">
        <f t="shared" si="34"/>
        <v>790000</v>
      </c>
      <c r="F119" s="3">
        <f t="shared" si="34"/>
        <v>790000</v>
      </c>
      <c r="G119" s="3">
        <f t="shared" si="34"/>
        <v>800000</v>
      </c>
      <c r="H119" s="3">
        <f t="shared" si="34"/>
        <v>800000</v>
      </c>
      <c r="I119" s="3">
        <f t="shared" si="34"/>
        <v>800000</v>
      </c>
      <c r="J119" s="3">
        <f t="shared" si="34"/>
        <v>800000</v>
      </c>
      <c r="K119" s="3">
        <f t="shared" si="34"/>
        <v>800000</v>
      </c>
    </row>
    <row r="120" spans="1:11">
      <c r="A120" t="s">
        <v>43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</row>
    <row r="121" spans="1:11">
      <c r="A121" s="20" t="s">
        <v>44</v>
      </c>
      <c r="B121" s="21"/>
      <c r="C121" s="3">
        <f t="shared" ref="C121:K121" si="35">C119*C120</f>
        <v>0</v>
      </c>
      <c r="D121" s="3">
        <f t="shared" si="35"/>
        <v>0</v>
      </c>
      <c r="E121" s="3">
        <f t="shared" si="35"/>
        <v>0</v>
      </c>
      <c r="F121" s="3">
        <f t="shared" si="35"/>
        <v>0</v>
      </c>
      <c r="G121" s="3">
        <f t="shared" si="35"/>
        <v>0</v>
      </c>
      <c r="H121" s="3">
        <f t="shared" si="35"/>
        <v>0</v>
      </c>
      <c r="I121" s="3">
        <f t="shared" si="35"/>
        <v>0</v>
      </c>
      <c r="J121" s="3">
        <f t="shared" si="35"/>
        <v>0</v>
      </c>
      <c r="K121" s="3">
        <f t="shared" si="35"/>
        <v>0</v>
      </c>
    </row>
    <row r="122" spans="1:11">
      <c r="A122" t="s">
        <v>51</v>
      </c>
      <c r="C122" s="3">
        <f t="shared" ref="C122:K122" si="36">C114-C119</f>
        <v>1059018</v>
      </c>
      <c r="D122" s="3">
        <f t="shared" si="36"/>
        <v>802452</v>
      </c>
      <c r="E122" s="3">
        <f t="shared" si="36"/>
        <v>820724</v>
      </c>
      <c r="F122" s="3">
        <f t="shared" si="36"/>
        <v>953732</v>
      </c>
      <c r="G122" s="3">
        <f t="shared" si="36"/>
        <v>1013157</v>
      </c>
      <c r="H122" s="3">
        <f t="shared" si="36"/>
        <v>1074427</v>
      </c>
      <c r="I122" s="3">
        <f t="shared" si="36"/>
        <v>1105701</v>
      </c>
      <c r="J122" s="3">
        <f t="shared" si="36"/>
        <v>1110969</v>
      </c>
      <c r="K122" s="3">
        <f t="shared" si="36"/>
        <v>1104154</v>
      </c>
    </row>
    <row r="123" spans="1:11">
      <c r="C123" s="3"/>
      <c r="D123" s="3"/>
      <c r="E123" s="3"/>
      <c r="F123" s="3"/>
      <c r="G123" s="3"/>
      <c r="H123" s="3"/>
      <c r="I123" s="3"/>
      <c r="J123" s="3"/>
      <c r="K123" s="3"/>
    </row>
    <row r="124" spans="1:11">
      <c r="A124" s="24" t="s">
        <v>45</v>
      </c>
      <c r="B124" s="25"/>
      <c r="C124" s="3">
        <f t="shared" ref="C124:K124" si="37">C118</f>
        <v>760000</v>
      </c>
      <c r="D124" s="3">
        <f t="shared" si="37"/>
        <v>770000</v>
      </c>
      <c r="E124" s="3">
        <f t="shared" si="37"/>
        <v>790000</v>
      </c>
      <c r="F124" s="3">
        <f t="shared" si="37"/>
        <v>790000</v>
      </c>
      <c r="G124" s="3">
        <f t="shared" si="37"/>
        <v>800000</v>
      </c>
      <c r="H124" s="3">
        <f t="shared" si="37"/>
        <v>800000</v>
      </c>
      <c r="I124" s="3">
        <f t="shared" si="37"/>
        <v>800000</v>
      </c>
      <c r="J124" s="3">
        <f t="shared" si="37"/>
        <v>800000</v>
      </c>
      <c r="K124" s="3">
        <f t="shared" si="37"/>
        <v>800000</v>
      </c>
    </row>
    <row r="125" spans="1:11">
      <c r="A125" s="24" t="s">
        <v>45</v>
      </c>
      <c r="B125" s="25"/>
      <c r="C125" s="3">
        <v>1220000</v>
      </c>
      <c r="D125" s="3">
        <v>1240000</v>
      </c>
      <c r="E125" s="3">
        <v>1280000</v>
      </c>
      <c r="F125" s="3">
        <v>1290000</v>
      </c>
      <c r="G125" s="3">
        <v>1310000</v>
      </c>
      <c r="H125" s="3">
        <v>1310000</v>
      </c>
      <c r="I125" s="3">
        <v>1300000</v>
      </c>
      <c r="J125" s="3">
        <v>1300000</v>
      </c>
      <c r="K125" s="3">
        <v>1300000</v>
      </c>
    </row>
    <row r="126" spans="1:11">
      <c r="A126" t="s">
        <v>57</v>
      </c>
      <c r="C126" s="3">
        <f t="shared" ref="C126:K126" si="38">C125-C124</f>
        <v>460000</v>
      </c>
      <c r="D126" s="3">
        <f t="shared" si="38"/>
        <v>470000</v>
      </c>
      <c r="E126" s="3">
        <f t="shared" si="38"/>
        <v>490000</v>
      </c>
      <c r="F126" s="3">
        <f t="shared" si="38"/>
        <v>500000</v>
      </c>
      <c r="G126" s="3">
        <f t="shared" si="38"/>
        <v>510000</v>
      </c>
      <c r="H126" s="3">
        <f t="shared" si="38"/>
        <v>510000</v>
      </c>
      <c r="I126" s="3">
        <f t="shared" si="38"/>
        <v>500000</v>
      </c>
      <c r="J126" s="3">
        <f t="shared" si="38"/>
        <v>500000</v>
      </c>
      <c r="K126" s="3">
        <f t="shared" si="38"/>
        <v>500000</v>
      </c>
    </row>
    <row r="127" spans="1:11">
      <c r="A127" t="s">
        <v>46</v>
      </c>
      <c r="C127" s="18">
        <v>5.4999999999999997E-3</v>
      </c>
      <c r="D127" s="18">
        <v>5.4999999999999997E-3</v>
      </c>
      <c r="E127" s="18">
        <v>5.4999999999999997E-3</v>
      </c>
      <c r="F127" s="18">
        <v>5.4999999999999997E-3</v>
      </c>
      <c r="G127" s="18">
        <v>5.4999999999999997E-3</v>
      </c>
      <c r="H127" s="18">
        <v>5.4999999999999997E-3</v>
      </c>
      <c r="I127" s="18">
        <v>5.0000000000000001E-3</v>
      </c>
      <c r="J127" s="18">
        <v>5.0000000000000001E-3</v>
      </c>
      <c r="K127" s="18">
        <v>5.0000000000000001E-3</v>
      </c>
    </row>
    <row r="128" spans="1:11">
      <c r="A128" s="20" t="s">
        <v>47</v>
      </c>
      <c r="B128" s="21"/>
      <c r="C128" s="3">
        <f t="shared" ref="C128:K128" si="39">C126*C127</f>
        <v>2530</v>
      </c>
      <c r="D128" s="3">
        <f t="shared" si="39"/>
        <v>2585</v>
      </c>
      <c r="E128" s="3">
        <f t="shared" si="39"/>
        <v>2695</v>
      </c>
      <c r="F128" s="3">
        <f t="shared" si="39"/>
        <v>2750</v>
      </c>
      <c r="G128" s="3">
        <f t="shared" si="39"/>
        <v>2805</v>
      </c>
      <c r="H128" s="3">
        <f t="shared" si="39"/>
        <v>2805</v>
      </c>
      <c r="I128" s="3">
        <f t="shared" si="39"/>
        <v>2500</v>
      </c>
      <c r="J128" s="3">
        <f t="shared" si="39"/>
        <v>2500</v>
      </c>
      <c r="K128" s="3">
        <f t="shared" si="39"/>
        <v>2500</v>
      </c>
    </row>
    <row r="129" spans="1:11">
      <c r="A129" t="s">
        <v>109</v>
      </c>
      <c r="C129" s="3">
        <f t="shared" ref="C129:K129" si="40">C122-C126</f>
        <v>599018</v>
      </c>
      <c r="D129" s="3">
        <f t="shared" si="40"/>
        <v>332452</v>
      </c>
      <c r="E129" s="3">
        <f t="shared" si="40"/>
        <v>330724</v>
      </c>
      <c r="F129" s="3">
        <f t="shared" si="40"/>
        <v>453732</v>
      </c>
      <c r="G129" s="3">
        <f t="shared" si="40"/>
        <v>503157</v>
      </c>
      <c r="H129" s="3">
        <f t="shared" si="40"/>
        <v>564427</v>
      </c>
      <c r="I129" s="3">
        <f t="shared" si="40"/>
        <v>605701</v>
      </c>
      <c r="J129" s="3">
        <f t="shared" si="40"/>
        <v>610969</v>
      </c>
      <c r="K129" s="3">
        <f t="shared" si="40"/>
        <v>604154</v>
      </c>
    </row>
    <row r="130" spans="1:11">
      <c r="C130" s="3"/>
      <c r="D130" s="3"/>
      <c r="E130" s="3"/>
      <c r="F130" s="3"/>
      <c r="G130" s="3"/>
      <c r="H130" s="3"/>
      <c r="I130" s="3"/>
      <c r="J130" s="3"/>
      <c r="K130" s="3"/>
    </row>
    <row r="131" spans="1:11">
      <c r="A131" s="24" t="s">
        <v>48</v>
      </c>
      <c r="B131" s="25"/>
      <c r="C131" s="3">
        <f t="shared" ref="C131:K131" si="41">C125</f>
        <v>1220000</v>
      </c>
      <c r="D131" s="3">
        <f t="shared" si="41"/>
        <v>1240000</v>
      </c>
      <c r="E131" s="3">
        <f t="shared" si="41"/>
        <v>1280000</v>
      </c>
      <c r="F131" s="3">
        <f t="shared" si="41"/>
        <v>1290000</v>
      </c>
      <c r="G131" s="3">
        <f t="shared" si="41"/>
        <v>1310000</v>
      </c>
      <c r="H131" s="3">
        <f t="shared" si="41"/>
        <v>1310000</v>
      </c>
      <c r="I131" s="3">
        <f t="shared" si="41"/>
        <v>1300000</v>
      </c>
      <c r="J131" s="3">
        <f t="shared" si="41"/>
        <v>1300000</v>
      </c>
      <c r="K131" s="3">
        <f t="shared" si="41"/>
        <v>1300000</v>
      </c>
    </row>
    <row r="132" spans="1:11">
      <c r="A132" s="24" t="s">
        <v>48</v>
      </c>
      <c r="B132" s="25"/>
      <c r="C132" s="3">
        <v>2420000</v>
      </c>
      <c r="D132" s="3">
        <v>2450000</v>
      </c>
      <c r="E132" s="3">
        <v>2520000</v>
      </c>
      <c r="F132" s="3">
        <v>2530000</v>
      </c>
      <c r="G132" s="3">
        <v>2530000</v>
      </c>
      <c r="H132" s="3">
        <v>2570000</v>
      </c>
      <c r="I132" s="3">
        <v>2570000</v>
      </c>
      <c r="J132" s="3">
        <v>2570000</v>
      </c>
      <c r="K132" s="3">
        <v>2570000</v>
      </c>
    </row>
    <row r="133" spans="1:11">
      <c r="A133" t="s">
        <v>50</v>
      </c>
      <c r="C133" s="3">
        <f t="shared" ref="C133:K133" si="42">C132-C131</f>
        <v>1200000</v>
      </c>
      <c r="D133" s="3">
        <f t="shared" si="42"/>
        <v>1210000</v>
      </c>
      <c r="E133" s="3">
        <f t="shared" si="42"/>
        <v>1240000</v>
      </c>
      <c r="F133" s="3">
        <f t="shared" si="42"/>
        <v>1240000</v>
      </c>
      <c r="G133" s="3">
        <f t="shared" si="42"/>
        <v>1220000</v>
      </c>
      <c r="H133" s="3">
        <f t="shared" si="42"/>
        <v>1260000</v>
      </c>
      <c r="I133" s="3">
        <f t="shared" si="42"/>
        <v>1270000</v>
      </c>
      <c r="J133" s="3">
        <f t="shared" si="42"/>
        <v>1270000</v>
      </c>
      <c r="K133" s="3">
        <f t="shared" si="42"/>
        <v>1270000</v>
      </c>
    </row>
    <row r="134" spans="1:11">
      <c r="C134" s="3">
        <f t="shared" ref="C134:K134" si="43">C129</f>
        <v>599018</v>
      </c>
      <c r="D134" s="3">
        <f t="shared" si="43"/>
        <v>332452</v>
      </c>
      <c r="E134" s="3">
        <f t="shared" si="43"/>
        <v>330724</v>
      </c>
      <c r="F134" s="3">
        <f t="shared" si="43"/>
        <v>453732</v>
      </c>
      <c r="G134" s="3">
        <f t="shared" si="43"/>
        <v>503157</v>
      </c>
      <c r="H134" s="3">
        <f t="shared" si="43"/>
        <v>564427</v>
      </c>
      <c r="I134" s="3">
        <f t="shared" si="43"/>
        <v>605701</v>
      </c>
      <c r="J134" s="3">
        <f t="shared" si="43"/>
        <v>610969</v>
      </c>
      <c r="K134" s="3">
        <f t="shared" si="43"/>
        <v>604154</v>
      </c>
    </row>
    <row r="135" spans="1:11">
      <c r="A135" t="s">
        <v>49</v>
      </c>
      <c r="C135" s="18">
        <v>7.4999999999999997E-3</v>
      </c>
      <c r="D135" s="18">
        <v>7.4999999999999997E-3</v>
      </c>
      <c r="E135" s="18">
        <v>7.4999999999999997E-3</v>
      </c>
      <c r="F135" s="18">
        <v>7.4999999999999997E-3</v>
      </c>
      <c r="G135" s="18">
        <v>7.4999999999999997E-3</v>
      </c>
      <c r="H135" s="18">
        <v>7.4999999999999997E-3</v>
      </c>
      <c r="I135" s="18">
        <v>7.0000000000000001E-3</v>
      </c>
      <c r="J135" s="18">
        <v>7.0000000000000001E-3</v>
      </c>
      <c r="K135" s="18">
        <v>7.0000000000000001E-3</v>
      </c>
    </row>
    <row r="136" spans="1:11">
      <c r="A136" s="20" t="s">
        <v>47</v>
      </c>
      <c r="B136" s="21"/>
      <c r="C136" s="3">
        <f t="shared" ref="C136:K136" si="44">C134*C135</f>
        <v>4492.6350000000002</v>
      </c>
      <c r="D136" s="3">
        <f t="shared" si="44"/>
        <v>2493.39</v>
      </c>
      <c r="E136" s="3">
        <f t="shared" si="44"/>
        <v>2480.4299999999998</v>
      </c>
      <c r="F136" s="3">
        <f t="shared" si="44"/>
        <v>3402.99</v>
      </c>
      <c r="G136" s="3">
        <f t="shared" si="44"/>
        <v>3773.6774999999998</v>
      </c>
      <c r="H136" s="3">
        <f t="shared" si="44"/>
        <v>4233.2024999999994</v>
      </c>
      <c r="I136" s="3">
        <f t="shared" si="44"/>
        <v>4239.9070000000002</v>
      </c>
      <c r="J136" s="3">
        <f t="shared" si="44"/>
        <v>4276.7830000000004</v>
      </c>
      <c r="K136" s="3">
        <f t="shared" si="44"/>
        <v>4229.0780000000004</v>
      </c>
    </row>
    <row r="137" spans="1:11">
      <c r="A137" t="s">
        <v>110</v>
      </c>
      <c r="C137" s="3">
        <f>C119+C126+C134</f>
        <v>1819018</v>
      </c>
      <c r="D137" s="3">
        <f t="shared" ref="D137:E137" si="45">D119+D126+D134</f>
        <v>1572452</v>
      </c>
      <c r="E137" s="3">
        <f t="shared" si="45"/>
        <v>1610724</v>
      </c>
      <c r="F137" s="3">
        <f t="shared" ref="F137:G137" si="46">F119+F126+F134</f>
        <v>1743732</v>
      </c>
      <c r="G137" s="3">
        <f t="shared" si="46"/>
        <v>1813157</v>
      </c>
      <c r="H137" s="3">
        <f t="shared" ref="H137:I137" si="47">H119+H126+H134</f>
        <v>1874427</v>
      </c>
      <c r="I137" s="3">
        <f t="shared" si="47"/>
        <v>1905701</v>
      </c>
      <c r="J137" s="3">
        <f t="shared" ref="J137:K137" si="48">J119+J126+J134</f>
        <v>1910969</v>
      </c>
      <c r="K137" s="3">
        <f t="shared" si="48"/>
        <v>1904154</v>
      </c>
    </row>
    <row r="139" spans="1:11">
      <c r="A139" t="s">
        <v>52</v>
      </c>
      <c r="C139" s="15">
        <f t="shared" ref="C139:K139" si="49">C121+C128+C136</f>
        <v>7022.6350000000002</v>
      </c>
      <c r="D139" s="15">
        <f t="shared" si="49"/>
        <v>5078.3899999999994</v>
      </c>
      <c r="E139" s="15">
        <f t="shared" si="49"/>
        <v>5175.43</v>
      </c>
      <c r="F139" s="15">
        <f t="shared" si="49"/>
        <v>6152.99</v>
      </c>
      <c r="G139" s="15">
        <f t="shared" si="49"/>
        <v>6578.6774999999998</v>
      </c>
      <c r="H139" s="15">
        <f t="shared" si="49"/>
        <v>7038.2024999999994</v>
      </c>
      <c r="I139" s="15">
        <f t="shared" si="49"/>
        <v>6739.9070000000002</v>
      </c>
      <c r="J139" s="15">
        <f t="shared" si="49"/>
        <v>6776.7830000000004</v>
      </c>
      <c r="K139" s="15">
        <f t="shared" si="49"/>
        <v>6729.0780000000004</v>
      </c>
    </row>
    <row r="145" spans="1:11">
      <c r="A145" t="s">
        <v>88</v>
      </c>
      <c r="B145" s="19" t="s">
        <v>70</v>
      </c>
      <c r="C145" s="3">
        <v>1819018</v>
      </c>
      <c r="D145" s="3">
        <v>1572452</v>
      </c>
      <c r="E145" s="3">
        <v>1610724</v>
      </c>
      <c r="F145" s="3">
        <v>1743732</v>
      </c>
      <c r="G145" s="3">
        <v>1813157</v>
      </c>
      <c r="H145" s="3">
        <v>1874427</v>
      </c>
      <c r="I145" s="3">
        <v>1905701</v>
      </c>
      <c r="J145" s="3">
        <v>1910969</v>
      </c>
      <c r="K145" s="3">
        <v>1904154</v>
      </c>
    </row>
    <row r="146" spans="1:11">
      <c r="C146" s="3"/>
      <c r="D146" s="3"/>
      <c r="E146" s="3"/>
      <c r="F146" s="3"/>
      <c r="G146" s="3"/>
      <c r="H146" s="3"/>
      <c r="I146" s="3"/>
      <c r="J146" s="3"/>
      <c r="K146" s="3"/>
    </row>
    <row r="147" spans="1:11">
      <c r="A147" t="s">
        <v>7</v>
      </c>
      <c r="C147" s="3">
        <v>62128.380000000005</v>
      </c>
      <c r="D147" s="3">
        <v>62949.770000000004</v>
      </c>
      <c r="E147" s="3">
        <v>48894.070000000007</v>
      </c>
      <c r="F147" s="3">
        <v>64357.77</v>
      </c>
      <c r="G147" s="3">
        <v>58388.450000000004</v>
      </c>
      <c r="H147" s="3">
        <v>56273.68</v>
      </c>
      <c r="I147" s="3">
        <v>65273.770000000004</v>
      </c>
      <c r="J147" s="3">
        <v>66704.13</v>
      </c>
      <c r="K147" s="3">
        <v>61160.58</v>
      </c>
    </row>
    <row r="148" spans="1:11">
      <c r="A148" t="s">
        <v>32</v>
      </c>
      <c r="C148" s="3">
        <v>20549.975039999998</v>
      </c>
      <c r="D148" s="3">
        <v>21737.439999999999</v>
      </c>
      <c r="E148" s="3">
        <v>20030.461000000003</v>
      </c>
      <c r="F148" s="3">
        <v>24535.17</v>
      </c>
      <c r="G148" s="3">
        <v>23244.548999999999</v>
      </c>
      <c r="H148" s="3">
        <v>24736.185000000001</v>
      </c>
      <c r="I148" s="3">
        <v>30915.61</v>
      </c>
      <c r="J148" s="3">
        <v>31628.370000000003</v>
      </c>
      <c r="K148" s="3">
        <v>29622.825000000004</v>
      </c>
    </row>
    <row r="149" spans="1:11">
      <c r="A149" t="s">
        <v>52</v>
      </c>
      <c r="C149" s="26">
        <v>7022.6350000000002</v>
      </c>
      <c r="D149" s="26">
        <v>5078.3899999999994</v>
      </c>
      <c r="E149" s="26">
        <v>5175.43</v>
      </c>
      <c r="F149" s="26">
        <v>6152.99</v>
      </c>
      <c r="G149" s="26">
        <v>6578.6774999999998</v>
      </c>
      <c r="H149" s="26">
        <v>7038.2024999999994</v>
      </c>
      <c r="I149" s="26">
        <v>6739.9070000000002</v>
      </c>
      <c r="J149" s="26">
        <v>6776.7830000000004</v>
      </c>
      <c r="K149" s="26">
        <v>6729.0780000000004</v>
      </c>
    </row>
    <row r="151" spans="1:11">
      <c r="A151" t="s">
        <v>58</v>
      </c>
      <c r="C151" s="3">
        <f>SUM(C147:C149)</f>
        <v>89700.99003999999</v>
      </c>
      <c r="D151" s="3">
        <f t="shared" ref="D151:K151" si="50">SUM(D147:D149)</f>
        <v>89765.6</v>
      </c>
      <c r="E151" s="3">
        <f t="shared" si="50"/>
        <v>74099.96100000001</v>
      </c>
      <c r="F151" s="3">
        <f t="shared" si="50"/>
        <v>95045.930000000008</v>
      </c>
      <c r="G151" s="3">
        <f t="shared" si="50"/>
        <v>88211.676500000016</v>
      </c>
      <c r="H151" s="3">
        <f t="shared" si="50"/>
        <v>88048.067500000005</v>
      </c>
      <c r="I151" s="3">
        <f t="shared" si="50"/>
        <v>102929.28700000001</v>
      </c>
      <c r="J151" s="3">
        <f t="shared" si="50"/>
        <v>105109.283</v>
      </c>
      <c r="K151" s="3">
        <f t="shared" si="50"/>
        <v>97512.482999999993</v>
      </c>
    </row>
    <row r="153" spans="1:11">
      <c r="A153" t="s">
        <v>59</v>
      </c>
      <c r="C153" s="18">
        <f>C151/C145</f>
        <v>4.9312865535140381E-2</v>
      </c>
      <c r="D153" s="18">
        <f t="shared" ref="D153:K153" si="51">D151/D145</f>
        <v>5.7086384830824725E-2</v>
      </c>
      <c r="E153" s="18">
        <f t="shared" si="51"/>
        <v>4.6004132924076381E-2</v>
      </c>
      <c r="F153" s="18">
        <f t="shared" si="51"/>
        <v>5.4507189178153531E-2</v>
      </c>
      <c r="G153" s="18">
        <f t="shared" si="51"/>
        <v>4.8650876068647125E-2</v>
      </c>
      <c r="H153" s="18">
        <f t="shared" si="51"/>
        <v>4.6973324381264253E-2</v>
      </c>
      <c r="I153" s="18">
        <f t="shared" si="51"/>
        <v>5.4011246780056268E-2</v>
      </c>
      <c r="J153" s="18">
        <f t="shared" si="51"/>
        <v>5.5003133488821639E-2</v>
      </c>
      <c r="K153" s="18">
        <f t="shared" si="51"/>
        <v>5.1210397373321691E-2</v>
      </c>
    </row>
  </sheetData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  <rowBreaks count="1" manualBreakCount="1">
    <brk id="2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Chapeau</dc:creator>
  <cp:lastModifiedBy>Chapeau</cp:lastModifiedBy>
  <cp:lastPrinted>2015-06-28T15:12:02Z</cp:lastPrinted>
  <dcterms:created xsi:type="dcterms:W3CDTF">2015-06-26T06:53:51Z</dcterms:created>
  <dcterms:modified xsi:type="dcterms:W3CDTF">2015-06-28T15:14:27Z</dcterms:modified>
</cp:coreProperties>
</file>