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2116" windowHeight="1008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G23" i="1"/>
  <c r="G22"/>
  <c r="G21"/>
  <c r="N19"/>
  <c r="M20"/>
  <c r="K21"/>
  <c r="N20" s="1"/>
  <c r="J15"/>
  <c r="J12"/>
  <c r="J14" s="1"/>
  <c r="M11"/>
  <c r="N11" s="1"/>
  <c r="M10"/>
  <c r="N10" s="1"/>
  <c r="M9"/>
  <c r="N9" s="1"/>
  <c r="M8"/>
  <c r="N8" s="1"/>
  <c r="M7"/>
  <c r="N7" s="1"/>
  <c r="E11"/>
  <c r="F11" s="1"/>
  <c r="E10"/>
  <c r="F10" s="1"/>
  <c r="E9"/>
  <c r="F9" s="1"/>
  <c r="E8"/>
  <c r="F8" s="1"/>
  <c r="E7"/>
  <c r="F7" s="1"/>
  <c r="C12"/>
  <c r="B15" s="1"/>
  <c r="M19" l="1"/>
  <c r="M18"/>
  <c r="J16"/>
  <c r="N18"/>
  <c r="N21" s="1"/>
  <c r="O21" s="1"/>
  <c r="N12"/>
  <c r="O12" s="1"/>
  <c r="O14" s="1"/>
  <c r="O22" s="1"/>
  <c r="M12"/>
  <c r="B12"/>
  <c r="E12"/>
  <c r="F12"/>
  <c r="G12" s="1"/>
  <c r="G15" s="1"/>
  <c r="O15" l="1"/>
  <c r="O16" s="1"/>
  <c r="O23"/>
</calcChain>
</file>

<file path=xl/sharedStrings.xml><?xml version="1.0" encoding="utf-8"?>
<sst xmlns="http://schemas.openxmlformats.org/spreadsheetml/2006/main" count="33" uniqueCount="18">
  <si>
    <t>Budget imprévu</t>
  </si>
  <si>
    <t>HT</t>
  </si>
  <si>
    <t>Réalisation diagnostic</t>
  </si>
  <si>
    <t>Honoraires ETC</t>
  </si>
  <si>
    <t>Honoraires bureau contrôle</t>
  </si>
  <si>
    <t>Honoraires Président ASL</t>
  </si>
  <si>
    <t>TVA</t>
  </si>
  <si>
    <t>TTC</t>
  </si>
  <si>
    <t>Devis SAVPR</t>
  </si>
  <si>
    <t>PV AGO du 04/07/2018</t>
  </si>
  <si>
    <t xml:space="preserve">Devis MNA Elec </t>
  </si>
  <si>
    <t>Ecart</t>
  </si>
  <si>
    <t>Choix de l'entreprise arrêté après négociation par le Président de l'ASL : O.S. signé le 28/12/18</t>
  </si>
  <si>
    <t>RIVP</t>
  </si>
  <si>
    <t>France Habitation</t>
  </si>
  <si>
    <t>SCI Michel THOMAS</t>
  </si>
  <si>
    <t>Nb parkings</t>
  </si>
  <si>
    <t>AGO  04/07/2018 : quinzième résolution budget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</si>
</sst>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1" fillId="0" borderId="0" xfId="0" applyFont="1"/>
    <xf numFmtId="0" fontId="0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0" fontId="0" fillId="2" borderId="0" xfId="0" applyFill="1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ont="1"/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27"/>
  <sheetViews>
    <sheetView tabSelected="1" workbookViewId="0">
      <selection activeCell="A4" sqref="A4"/>
    </sheetView>
  </sheetViews>
  <sheetFormatPr baseColWidth="10" defaultRowHeight="14.4"/>
  <cols>
    <col min="1" max="1" width="25.88671875" customWidth="1"/>
    <col min="2" max="2" width="9.33203125" style="1" bestFit="1" customWidth="1"/>
    <col min="3" max="3" width="9.33203125" bestFit="1" customWidth="1"/>
    <col min="4" max="4" width="4.44140625" bestFit="1" customWidth="1"/>
    <col min="5" max="5" width="8.33203125" bestFit="1" customWidth="1"/>
    <col min="6" max="6" width="9.33203125" bestFit="1" customWidth="1"/>
    <col min="7" max="7" width="10" bestFit="1" customWidth="1"/>
    <col min="8" max="8" width="1.109375" customWidth="1"/>
    <col min="9" max="9" width="23.6640625" bestFit="1" customWidth="1"/>
    <col min="15" max="15" width="11.5546875" style="14"/>
  </cols>
  <sheetData>
    <row r="3" spans="1:15">
      <c r="A3" s="18" t="s">
        <v>17</v>
      </c>
      <c r="B3" s="19"/>
      <c r="C3" s="19"/>
      <c r="D3" s="19"/>
      <c r="E3" s="19"/>
      <c r="F3" s="19"/>
      <c r="G3" s="19"/>
      <c r="H3" s="12"/>
      <c r="I3" s="16" t="s">
        <v>12</v>
      </c>
      <c r="J3" s="16"/>
      <c r="K3" s="16"/>
      <c r="L3" s="16"/>
      <c r="M3" s="17"/>
      <c r="N3" s="17"/>
      <c r="O3" s="17"/>
    </row>
    <row r="4" spans="1:15">
      <c r="A4" s="6"/>
      <c r="B4" s="7" t="s">
        <v>1</v>
      </c>
      <c r="C4" s="1" t="s">
        <v>1</v>
      </c>
      <c r="D4" s="1" t="s">
        <v>6</v>
      </c>
      <c r="E4" s="1" t="s">
        <v>6</v>
      </c>
      <c r="F4" s="1" t="s">
        <v>7</v>
      </c>
      <c r="G4" s="1" t="s">
        <v>7</v>
      </c>
      <c r="H4" s="12"/>
      <c r="J4" s="7" t="s">
        <v>1</v>
      </c>
      <c r="K4" s="1" t="s">
        <v>1</v>
      </c>
      <c r="L4" s="1" t="s">
        <v>6</v>
      </c>
      <c r="M4" s="1" t="s">
        <v>6</v>
      </c>
      <c r="N4" s="1" t="s">
        <v>7</v>
      </c>
      <c r="O4" s="1" t="s">
        <v>7</v>
      </c>
    </row>
    <row r="5" spans="1:15">
      <c r="A5" t="s">
        <v>8</v>
      </c>
      <c r="B5" s="4">
        <v>55785.15</v>
      </c>
      <c r="D5" s="1"/>
      <c r="E5" s="1"/>
      <c r="G5" s="5">
        <v>66942.179999999993</v>
      </c>
      <c r="H5" s="12"/>
      <c r="I5" t="s">
        <v>10</v>
      </c>
      <c r="J5" s="4">
        <v>51221.3</v>
      </c>
      <c r="L5" s="1"/>
      <c r="M5" s="1"/>
      <c r="O5" s="4">
        <v>61465.56</v>
      </c>
    </row>
    <row r="6" spans="1:15">
      <c r="C6" s="5"/>
      <c r="D6" s="1"/>
      <c r="E6" s="1"/>
      <c r="G6" s="5"/>
      <c r="H6" s="12"/>
      <c r="J6" s="1"/>
      <c r="K6" s="1"/>
      <c r="L6" s="1"/>
      <c r="M6" s="1"/>
      <c r="N6" s="1"/>
    </row>
    <row r="7" spans="1:15">
      <c r="A7" t="s">
        <v>0</v>
      </c>
      <c r="C7" s="2">
        <v>3000</v>
      </c>
      <c r="D7" s="3">
        <v>0.2</v>
      </c>
      <c r="E7" s="2">
        <f>C7*D7</f>
        <v>600</v>
      </c>
      <c r="F7" s="2">
        <f>C7+E7</f>
        <v>3600</v>
      </c>
      <c r="H7" s="12"/>
      <c r="I7" t="s">
        <v>0</v>
      </c>
      <c r="J7" s="1"/>
      <c r="K7" s="2">
        <v>3000</v>
      </c>
      <c r="L7" s="3">
        <v>0.2</v>
      </c>
      <c r="M7" s="2">
        <f>K7*L7</f>
        <v>600</v>
      </c>
      <c r="N7" s="2">
        <f>K7+M7</f>
        <v>3600</v>
      </c>
    </row>
    <row r="8" spans="1:15">
      <c r="A8" t="s">
        <v>2</v>
      </c>
      <c r="C8" s="2">
        <v>1375</v>
      </c>
      <c r="D8" s="3">
        <v>0.2</v>
      </c>
      <c r="E8" s="2">
        <f t="shared" ref="E8:E11" si="0">C8*D8</f>
        <v>275</v>
      </c>
      <c r="F8" s="2">
        <f t="shared" ref="F8:F11" si="1">C8+E8</f>
        <v>1650</v>
      </c>
      <c r="H8" s="12"/>
      <c r="I8" t="s">
        <v>2</v>
      </c>
      <c r="J8" s="1"/>
      <c r="K8" s="2">
        <v>1375</v>
      </c>
      <c r="L8" s="3">
        <v>0.2</v>
      </c>
      <c r="M8" s="2">
        <f t="shared" ref="M8:M11" si="2">K8*L8</f>
        <v>275</v>
      </c>
      <c r="N8" s="2">
        <f t="shared" ref="N8:N11" si="3">K8+M8</f>
        <v>1650</v>
      </c>
    </row>
    <row r="9" spans="1:15">
      <c r="A9" t="s">
        <v>3</v>
      </c>
      <c r="C9" s="2">
        <v>5000</v>
      </c>
      <c r="D9" s="3">
        <v>0.2</v>
      </c>
      <c r="E9" s="2">
        <f t="shared" si="0"/>
        <v>1000</v>
      </c>
      <c r="F9" s="2">
        <f t="shared" si="1"/>
        <v>6000</v>
      </c>
      <c r="H9" s="12"/>
      <c r="I9" t="s">
        <v>3</v>
      </c>
      <c r="J9" s="1"/>
      <c r="K9" s="2">
        <v>5000</v>
      </c>
      <c r="L9" s="3">
        <v>0.2</v>
      </c>
      <c r="M9" s="2">
        <f t="shared" si="2"/>
        <v>1000</v>
      </c>
      <c r="N9" s="2">
        <f t="shared" si="3"/>
        <v>6000</v>
      </c>
    </row>
    <row r="10" spans="1:15">
      <c r="A10" t="s">
        <v>4</v>
      </c>
      <c r="C10" s="2">
        <v>2400</v>
      </c>
      <c r="D10" s="3">
        <v>0.2</v>
      </c>
      <c r="E10" s="2">
        <f t="shared" si="0"/>
        <v>480</v>
      </c>
      <c r="F10" s="2">
        <f t="shared" si="1"/>
        <v>2880</v>
      </c>
      <c r="H10" s="12"/>
      <c r="I10" t="s">
        <v>4</v>
      </c>
      <c r="J10" s="1"/>
      <c r="K10" s="2">
        <v>2400</v>
      </c>
      <c r="L10" s="3">
        <v>0.2</v>
      </c>
      <c r="M10" s="2">
        <f t="shared" si="2"/>
        <v>480</v>
      </c>
      <c r="N10" s="2">
        <f t="shared" si="3"/>
        <v>2880</v>
      </c>
    </row>
    <row r="11" spans="1:15">
      <c r="A11" t="s">
        <v>5</v>
      </c>
      <c r="C11" s="2">
        <v>1536.63</v>
      </c>
      <c r="D11" s="3">
        <v>0.2</v>
      </c>
      <c r="E11" s="2">
        <f t="shared" si="0"/>
        <v>307.32600000000002</v>
      </c>
      <c r="F11" s="2">
        <f t="shared" si="1"/>
        <v>1843.9560000000001</v>
      </c>
      <c r="H11" s="12"/>
      <c r="I11" t="s">
        <v>5</v>
      </c>
      <c r="J11" s="1"/>
      <c r="K11" s="2">
        <v>1536.63</v>
      </c>
      <c r="L11" s="3">
        <v>0.2</v>
      </c>
      <c r="M11" s="2">
        <f t="shared" si="2"/>
        <v>307.32600000000002</v>
      </c>
      <c r="N11" s="2">
        <f t="shared" si="3"/>
        <v>1843.9560000000001</v>
      </c>
    </row>
    <row r="12" spans="1:15">
      <c r="B12" s="4">
        <f>C12</f>
        <v>13311.630000000001</v>
      </c>
      <c r="C12" s="2">
        <f>SUM(C7:C11)</f>
        <v>13311.630000000001</v>
      </c>
      <c r="E12" s="2">
        <f>SUM(E7:E11)</f>
        <v>2662.326</v>
      </c>
      <c r="F12" s="2">
        <f>SUM(F7:F11)</f>
        <v>15973.956</v>
      </c>
      <c r="G12" s="2">
        <f>F12</f>
        <v>15973.956</v>
      </c>
      <c r="H12" s="12"/>
      <c r="J12" s="8">
        <f>SUM(K7:K11)</f>
        <v>13311.630000000001</v>
      </c>
      <c r="M12" s="2">
        <f>SUM(M7:M11)</f>
        <v>2662.326</v>
      </c>
      <c r="N12" s="2">
        <f>SUM(N7:N11)</f>
        <v>15973.956</v>
      </c>
      <c r="O12" s="8">
        <f>N12</f>
        <v>15973.956</v>
      </c>
    </row>
    <row r="13" spans="1:15">
      <c r="C13" s="2"/>
      <c r="E13" s="2"/>
      <c r="F13" s="2"/>
      <c r="G13" s="2"/>
      <c r="H13" s="12"/>
    </row>
    <row r="14" spans="1:15">
      <c r="H14" s="12"/>
      <c r="J14" s="9">
        <f>J5+J12</f>
        <v>64532.930000000008</v>
      </c>
      <c r="O14" s="9">
        <f>O5+O12</f>
        <v>77439.516000000003</v>
      </c>
    </row>
    <row r="15" spans="1:15">
      <c r="A15" t="s">
        <v>9</v>
      </c>
      <c r="B15" s="11">
        <f>B5+C12</f>
        <v>69096.78</v>
      </c>
      <c r="G15" s="10">
        <f>G5+G12</f>
        <v>82916.135999999999</v>
      </c>
      <c r="H15" s="12"/>
      <c r="I15" t="s">
        <v>9</v>
      </c>
      <c r="J15" s="11">
        <f>B15</f>
        <v>69096.78</v>
      </c>
      <c r="O15" s="9">
        <f>G15</f>
        <v>82916.135999999999</v>
      </c>
    </row>
    <row r="16" spans="1:15">
      <c r="H16" s="12"/>
      <c r="I16" s="6" t="s">
        <v>11</v>
      </c>
      <c r="J16" s="9">
        <f>J14-J15</f>
        <v>-4563.8499999999913</v>
      </c>
      <c r="K16" s="6"/>
      <c r="L16" s="6"/>
      <c r="M16" s="6"/>
      <c r="N16" s="6"/>
      <c r="O16" s="9">
        <f>O14-O15</f>
        <v>-5476.6199999999953</v>
      </c>
    </row>
    <row r="17" spans="7:15">
      <c r="K17" s="14" t="s">
        <v>16</v>
      </c>
    </row>
    <row r="18" spans="7:15">
      <c r="I18" t="s">
        <v>13</v>
      </c>
      <c r="J18" s="2">
        <v>64532.93</v>
      </c>
      <c r="K18" s="14">
        <v>50</v>
      </c>
      <c r="L18" s="13">
        <v>0.1</v>
      </c>
      <c r="M18" s="2">
        <f>(J18*K18/K21)*L18</f>
        <v>4033.3081250000005</v>
      </c>
      <c r="N18" s="2">
        <f>(J18*K18/K21)*(1+L18)</f>
        <v>44366.389375000006</v>
      </c>
    </row>
    <row r="19" spans="7:15">
      <c r="I19" t="s">
        <v>14</v>
      </c>
      <c r="J19" s="2">
        <v>64532.93</v>
      </c>
      <c r="K19" s="14">
        <v>27</v>
      </c>
      <c r="L19" s="13">
        <v>0.1</v>
      </c>
      <c r="M19" s="2">
        <f>(J19*K19/K21)*L19</f>
        <v>2177.9863875000005</v>
      </c>
      <c r="N19" s="2">
        <f>(J19*K19/K21)*(1+L19)</f>
        <v>23957.850262500004</v>
      </c>
    </row>
    <row r="20" spans="7:15">
      <c r="I20" t="s">
        <v>15</v>
      </c>
      <c r="J20" s="2">
        <v>64532.93</v>
      </c>
      <c r="K20" s="14">
        <v>3</v>
      </c>
      <c r="L20" s="13">
        <v>0.2</v>
      </c>
      <c r="M20" s="2">
        <f>(J20*K20/K21)*L20</f>
        <v>483.99697500000002</v>
      </c>
      <c r="N20" s="2">
        <f>(J20*K20/K21)*(1+L20)</f>
        <v>2903.9818500000001</v>
      </c>
    </row>
    <row r="21" spans="7:15">
      <c r="G21" s="10">
        <f>O21</f>
        <v>71228.221487500006</v>
      </c>
      <c r="K21" s="14">
        <f>SUM(K18:K20)</f>
        <v>80</v>
      </c>
      <c r="N21" s="15">
        <f>SUM(N18:N20)</f>
        <v>71228.221487500006</v>
      </c>
      <c r="O21" s="9">
        <f>N21</f>
        <v>71228.221487500006</v>
      </c>
    </row>
    <row r="22" spans="7:15">
      <c r="G22" s="10">
        <f>G15</f>
        <v>82916.135999999999</v>
      </c>
      <c r="I22" s="6"/>
      <c r="O22" s="9">
        <f>O14</f>
        <v>77439.516000000003</v>
      </c>
    </row>
    <row r="23" spans="7:15">
      <c r="G23" s="10">
        <f>G21-G22</f>
        <v>-11687.914512499992</v>
      </c>
      <c r="O23" s="9">
        <f>O21-O22</f>
        <v>-6211.2945124999969</v>
      </c>
    </row>
    <row r="25" spans="7:15">
      <c r="O25" s="9"/>
    </row>
    <row r="26" spans="7:15">
      <c r="O26" s="9"/>
    </row>
    <row r="27" spans="7:15">
      <c r="O27" s="9"/>
    </row>
  </sheetData>
  <mergeCells count="2">
    <mergeCell ref="I3:O3"/>
    <mergeCell ref="A3:G3"/>
  </mergeCells>
  <pageMargins left="0.7" right="0.7" top="0.75" bottom="0.75" header="0.3" footer="0.3"/>
  <pageSetup paperSize="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Thibault THOMAS</cp:lastModifiedBy>
  <cp:lastPrinted>2019-06-13T05:34:36Z</cp:lastPrinted>
  <dcterms:created xsi:type="dcterms:W3CDTF">2019-06-12T17:23:31Z</dcterms:created>
  <dcterms:modified xsi:type="dcterms:W3CDTF">2019-06-13T17:40:48Z</dcterms:modified>
</cp:coreProperties>
</file>