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TT\SCI\Banques\"/>
    </mc:Choice>
  </mc:AlternateContent>
  <xr:revisionPtr revIDLastSave="0" documentId="13_ncr:1_{2F036A0C-97EA-4D53-AC82-AA40DDEAA762}" xr6:coauthVersionLast="47" xr6:coauthVersionMax="47" xr10:uidLastSave="{00000000-0000-0000-0000-000000000000}"/>
  <bookViews>
    <workbookView xWindow="28680" yWindow="-6945" windowWidth="29040" windowHeight="16440" tabRatio="312" activeTab="1" xr2:uid="{00000000-000D-0000-FFFF-FFFF00000000}"/>
  </bookViews>
  <sheets>
    <sheet name="BNP" sheetId="2" r:id="rId1"/>
    <sheet name="Qonto" sheetId="3" r:id="rId2"/>
    <sheet name="2025" sheetId="19" r:id="rId3"/>
    <sheet name="2024" sheetId="18" r:id="rId4"/>
    <sheet name="2023" sheetId="17" r:id="rId5"/>
    <sheet name="Synthèse" sheetId="11" r:id="rId6"/>
    <sheet name="2022" sheetId="16" r:id="rId7"/>
    <sheet name="2021" sheetId="15" r:id="rId8"/>
    <sheet name="2020" sheetId="14" r:id="rId9"/>
    <sheet name="2019" sheetId="13" r:id="rId10"/>
    <sheet name="2018" sheetId="6" r:id="rId11"/>
    <sheet name="2017" sheetId="7" r:id="rId12"/>
    <sheet name="2016" sheetId="5" r:id="rId13"/>
    <sheet name="2015" sheetId="4" r:id="rId14"/>
    <sheet name="Feuil1" sheetId="1" r:id="rId15"/>
  </sheets>
  <definedNames>
    <definedName name="_xlnm._FilterDatabase" localSheetId="13" hidden="1">'2015'!$A$3:$G$3</definedName>
    <definedName name="_xlnm._FilterDatabase" localSheetId="12" hidden="1">'2016'!$A$3:$G$3</definedName>
    <definedName name="_xlnm._FilterDatabase" localSheetId="11" hidden="1">'2017'!$A$3:$G$3</definedName>
    <definedName name="_xlnm._FilterDatabase" localSheetId="10" hidden="1">'2018'!$A$3:$G$3</definedName>
    <definedName name="_xlnm._FilterDatabase" localSheetId="9" hidden="1">'2019'!$A$3:$G$3</definedName>
    <definedName name="_xlnm._FilterDatabase" localSheetId="8" hidden="1">'2020'!$A$3:$G$3</definedName>
    <definedName name="_xlnm._FilterDatabase" localSheetId="7" hidden="1">'2021'!$A$3:$G$3</definedName>
    <definedName name="_xlnm._FilterDatabase" localSheetId="6" hidden="1">'2022'!$A$3:$G$3</definedName>
    <definedName name="_xlnm._FilterDatabase" localSheetId="4" hidden="1">'2023'!$A$3:$G$3</definedName>
    <definedName name="_xlnm._FilterDatabase" localSheetId="3" hidden="1">'2024'!$A$3:$G$3</definedName>
    <definedName name="_xlnm._FilterDatabase" localSheetId="2" hidden="1">'2025'!$A$3:$G$3</definedName>
    <definedName name="_xlnm.Print_Area" localSheetId="5">Synthèse!$A$2:$S$26</definedName>
  </definedNames>
  <calcPr calcId="191029"/>
  <pivotCaches>
    <pivotCache cacheId="0" r:id="rId16"/>
    <pivotCache cacheId="1" r:id="rId17"/>
    <pivotCache cacheId="2" r:id="rId18"/>
    <pivotCache cacheId="3" r:id="rId19"/>
    <pivotCache cacheId="4" r:id="rId20"/>
    <pivotCache cacheId="5" r:id="rId21"/>
    <pivotCache cacheId="6" r:id="rId22"/>
    <pivotCache cacheId="7" r:id="rId23"/>
    <pivotCache cacheId="8" r:id="rId24"/>
    <pivotCache cacheId="9" r:id="rId25"/>
    <pivotCache cacheId="10" r:id="rId26"/>
  </pivotCaches>
</workbook>
</file>

<file path=xl/calcChain.xml><?xml version="1.0" encoding="utf-8"?>
<calcChain xmlns="http://schemas.openxmlformats.org/spreadsheetml/2006/main">
  <c r="F632" i="3" l="1"/>
  <c r="F635" i="3"/>
  <c r="E15" i="19"/>
  <c r="C15" i="19"/>
  <c r="B15" i="19"/>
  <c r="E14" i="19"/>
  <c r="C14" i="19"/>
  <c r="B14" i="19"/>
  <c r="E13" i="19"/>
  <c r="C13" i="19"/>
  <c r="B13" i="19"/>
  <c r="E8" i="18" l="1"/>
  <c r="C8" i="18"/>
  <c r="B8" i="18"/>
  <c r="J433" i="2"/>
  <c r="F7" i="18"/>
  <c r="C7" i="18"/>
  <c r="B7" i="18"/>
  <c r="E6" i="18"/>
  <c r="C6" i="18"/>
  <c r="B6" i="18"/>
  <c r="B12" i="19"/>
  <c r="B11" i="19"/>
  <c r="B10" i="19"/>
  <c r="B9" i="19"/>
  <c r="B8" i="19"/>
  <c r="B7" i="19"/>
  <c r="B6" i="19"/>
  <c r="F7" i="19"/>
  <c r="E12" i="19"/>
  <c r="C12" i="19"/>
  <c r="E11" i="19"/>
  <c r="C11" i="19"/>
  <c r="E10" i="19"/>
  <c r="C10" i="19"/>
  <c r="E9" i="19"/>
  <c r="C9" i="19"/>
  <c r="E8" i="19"/>
  <c r="C8" i="19"/>
  <c r="C7" i="19"/>
  <c r="E6" i="19"/>
  <c r="C6" i="19"/>
  <c r="E5" i="19"/>
  <c r="C5" i="19"/>
  <c r="B5" i="19"/>
  <c r="E4" i="19"/>
  <c r="H4" i="19" s="1"/>
  <c r="C4" i="19"/>
  <c r="B4" i="19"/>
  <c r="F639" i="3"/>
  <c r="E122" i="18"/>
  <c r="C122" i="18"/>
  <c r="B122" i="18"/>
  <c r="E121" i="18"/>
  <c r="C121" i="18"/>
  <c r="B121" i="18"/>
  <c r="E120" i="18"/>
  <c r="C120" i="18"/>
  <c r="B120" i="18"/>
  <c r="E119" i="18"/>
  <c r="C119" i="18"/>
  <c r="B119" i="18"/>
  <c r="E123" i="18"/>
  <c r="C123" i="18"/>
  <c r="B123" i="18"/>
  <c r="F621" i="3"/>
  <c r="J432" i="2"/>
  <c r="J431" i="2"/>
  <c r="F619" i="3"/>
  <c r="F618" i="3"/>
  <c r="E118" i="18"/>
  <c r="C118" i="18"/>
  <c r="B118" i="18"/>
  <c r="E117" i="18"/>
  <c r="C117" i="18"/>
  <c r="B117" i="18"/>
  <c r="E116" i="18"/>
  <c r="C116" i="18"/>
  <c r="B116" i="18"/>
  <c r="E115" i="18"/>
  <c r="C115" i="18"/>
  <c r="B115" i="18"/>
  <c r="E114" i="18"/>
  <c r="C114" i="18"/>
  <c r="B114" i="18"/>
  <c r="E113" i="18"/>
  <c r="C113" i="18"/>
  <c r="B113" i="18"/>
  <c r="E112" i="18"/>
  <c r="C112" i="18"/>
  <c r="B112" i="18"/>
  <c r="F615" i="3"/>
  <c r="F610" i="3"/>
  <c r="E111" i="18"/>
  <c r="C111" i="18"/>
  <c r="B111" i="18"/>
  <c r="E109" i="18"/>
  <c r="C109" i="18"/>
  <c r="B109" i="18"/>
  <c r="F604" i="3"/>
  <c r="E110" i="18"/>
  <c r="E108" i="18"/>
  <c r="C108" i="18"/>
  <c r="B108" i="18"/>
  <c r="E107" i="18"/>
  <c r="C107" i="18"/>
  <c r="B107" i="18"/>
  <c r="C110" i="18"/>
  <c r="B110" i="18"/>
  <c r="E104" i="18"/>
  <c r="C104" i="18"/>
  <c r="B104" i="18"/>
  <c r="E106" i="18"/>
  <c r="C106" i="18"/>
  <c r="B106" i="18"/>
  <c r="E105" i="18"/>
  <c r="C105" i="18"/>
  <c r="B105" i="18"/>
  <c r="E103" i="18"/>
  <c r="C103" i="18"/>
  <c r="B103" i="18"/>
  <c r="E102" i="18"/>
  <c r="C102" i="18"/>
  <c r="B102" i="18"/>
  <c r="E101" i="18"/>
  <c r="C101" i="18"/>
  <c r="B101" i="18"/>
  <c r="E100" i="18"/>
  <c r="C100" i="18"/>
  <c r="B100" i="18"/>
  <c r="H6" i="19" l="1"/>
  <c r="H7" i="19" s="1"/>
  <c r="H8" i="19" s="1"/>
  <c r="H9" i="19" s="1"/>
  <c r="H10" i="19" s="1"/>
  <c r="H11" i="19" s="1"/>
  <c r="H12" i="19" s="1"/>
  <c r="H13" i="19" s="1"/>
  <c r="H14" i="19" s="1"/>
  <c r="H15" i="19" s="1"/>
  <c r="H5" i="19"/>
  <c r="E99" i="18"/>
  <c r="C99" i="18"/>
  <c r="B99" i="18"/>
  <c r="E97" i="18"/>
  <c r="F98" i="18"/>
  <c r="C98" i="18"/>
  <c r="B98" i="18"/>
  <c r="E96" i="18"/>
  <c r="C97" i="18"/>
  <c r="B97" i="18"/>
  <c r="C96" i="18"/>
  <c r="B96" i="18"/>
  <c r="E95" i="18"/>
  <c r="C95" i="18"/>
  <c r="B95" i="18"/>
  <c r="E94" i="18"/>
  <c r="C94" i="18"/>
  <c r="B94" i="18"/>
  <c r="E93" i="18"/>
  <c r="C93" i="18"/>
  <c r="B93" i="18"/>
  <c r="F608" i="3"/>
  <c r="F590" i="3" l="1"/>
  <c r="F92" i="18"/>
  <c r="C92" i="18"/>
  <c r="B92" i="18"/>
  <c r="E91" i="18"/>
  <c r="C91" i="18"/>
  <c r="B91" i="18"/>
  <c r="E90" i="18"/>
  <c r="C90" i="18"/>
  <c r="B90" i="18"/>
  <c r="E89" i="18"/>
  <c r="C89" i="18"/>
  <c r="B89" i="18"/>
  <c r="E88" i="18"/>
  <c r="C88" i="18"/>
  <c r="B88" i="18"/>
  <c r="E87" i="18"/>
  <c r="C87" i="18"/>
  <c r="B87" i="18"/>
  <c r="E86" i="18"/>
  <c r="C86" i="18"/>
  <c r="B86" i="18"/>
  <c r="E85" i="18"/>
  <c r="C85" i="18"/>
  <c r="B85" i="18"/>
  <c r="E83" i="18"/>
  <c r="C83" i="18"/>
  <c r="B83" i="18"/>
  <c r="E84" i="18"/>
  <c r="C84" i="18"/>
  <c r="B84" i="18"/>
  <c r="E82" i="18"/>
  <c r="C82" i="18"/>
  <c r="B82" i="18"/>
  <c r="E78" i="18"/>
  <c r="E81" i="18"/>
  <c r="C81" i="18"/>
  <c r="B81" i="18"/>
  <c r="E80" i="18"/>
  <c r="C80" i="18"/>
  <c r="B80" i="18"/>
  <c r="E79" i="18"/>
  <c r="C79" i="18"/>
  <c r="B79" i="18"/>
  <c r="C78" i="18"/>
  <c r="B78" i="18"/>
  <c r="F579" i="3"/>
  <c r="E77" i="18"/>
  <c r="C77" i="18"/>
  <c r="B77" i="18"/>
  <c r="F575" i="3"/>
  <c r="F74" i="18"/>
  <c r="E76" i="18"/>
  <c r="C76" i="18"/>
  <c r="B76" i="18"/>
  <c r="E75" i="18"/>
  <c r="C75" i="18"/>
  <c r="B75" i="18"/>
  <c r="C74" i="18"/>
  <c r="B74" i="18"/>
  <c r="E73" i="18"/>
  <c r="C73" i="18"/>
  <c r="B73" i="18"/>
  <c r="E72" i="18"/>
  <c r="C72" i="18"/>
  <c r="B72" i="18"/>
  <c r="E71" i="18"/>
  <c r="C71" i="18"/>
  <c r="B71" i="18"/>
  <c r="F574" i="3"/>
  <c r="F572" i="3"/>
  <c r="E68" i="18"/>
  <c r="C68" i="18"/>
  <c r="B68" i="18"/>
  <c r="E69" i="18"/>
  <c r="C69" i="18"/>
  <c r="B69" i="18"/>
  <c r="F561" i="3"/>
  <c r="F553" i="3"/>
  <c r="F545" i="3"/>
  <c r="F70" i="18"/>
  <c r="C70" i="18"/>
  <c r="B70" i="18"/>
  <c r="E67" i="18"/>
  <c r="C67" i="18"/>
  <c r="B67" i="18"/>
  <c r="E66" i="18"/>
  <c r="C66" i="18"/>
  <c r="B66" i="18"/>
  <c r="E65" i="18"/>
  <c r="C65" i="18"/>
  <c r="B65" i="18"/>
  <c r="E64" i="18"/>
  <c r="C64" i="18"/>
  <c r="B64" i="18"/>
  <c r="E63" i="18"/>
  <c r="C63" i="18"/>
  <c r="B63" i="18"/>
  <c r="C62" i="18"/>
  <c r="B62" i="18"/>
  <c r="F61" i="18"/>
  <c r="C61" i="18"/>
  <c r="B61" i="18"/>
  <c r="E60" i="18"/>
  <c r="C60" i="18"/>
  <c r="B60" i="18"/>
  <c r="E59" i="18"/>
  <c r="C59" i="18"/>
  <c r="B59" i="18"/>
  <c r="AT34" i="11"/>
  <c r="AU34" i="11"/>
  <c r="E58" i="18"/>
  <c r="C58" i="18"/>
  <c r="B58" i="18"/>
  <c r="E57" i="18"/>
  <c r="C57" i="18"/>
  <c r="B57" i="18"/>
  <c r="AY21" i="11"/>
  <c r="AY20" i="11"/>
  <c r="AY19" i="11"/>
  <c r="AY18" i="11"/>
  <c r="AY17" i="11"/>
  <c r="AY16" i="11"/>
  <c r="AV22" i="11"/>
  <c r="AW22" i="11"/>
  <c r="AX22" i="11"/>
  <c r="AU22" i="11"/>
  <c r="AU27" i="11" s="1"/>
  <c r="E56" i="18"/>
  <c r="C56" i="18"/>
  <c r="E55" i="18"/>
  <c r="C55" i="18"/>
  <c r="B55" i="18"/>
  <c r="E54" i="18"/>
  <c r="C54" i="18"/>
  <c r="B54" i="18"/>
  <c r="E53" i="18"/>
  <c r="C53" i="18"/>
  <c r="B53" i="18"/>
  <c r="E52" i="18"/>
  <c r="C52" i="18"/>
  <c r="B52" i="18"/>
  <c r="E48" i="18"/>
  <c r="E51" i="18"/>
  <c r="C51" i="18"/>
  <c r="B51" i="18"/>
  <c r="E50" i="18"/>
  <c r="C50" i="18"/>
  <c r="B50" i="18"/>
  <c r="E49" i="18"/>
  <c r="C49" i="18"/>
  <c r="B49" i="18"/>
  <c r="C48" i="18"/>
  <c r="B48" i="18"/>
  <c r="E47" i="18"/>
  <c r="C47" i="18"/>
  <c r="B47" i="18"/>
  <c r="E46" i="18"/>
  <c r="C46" i="18"/>
  <c r="B46" i="18"/>
  <c r="E45" i="18"/>
  <c r="C45" i="18"/>
  <c r="B45" i="18"/>
  <c r="E44" i="18"/>
  <c r="C44" i="18"/>
  <c r="B44" i="18"/>
  <c r="E43" i="18"/>
  <c r="C43" i="18"/>
  <c r="B43" i="18"/>
  <c r="E41" i="18"/>
  <c r="C41" i="18"/>
  <c r="B41" i="18"/>
  <c r="F42" i="18"/>
  <c r="C42" i="18"/>
  <c r="B42" i="18"/>
  <c r="F37" i="18"/>
  <c r="F9" i="18"/>
  <c r="C37" i="18"/>
  <c r="B37" i="18"/>
  <c r="E35" i="18"/>
  <c r="C35" i="18"/>
  <c r="B35" i="18"/>
  <c r="E40" i="18"/>
  <c r="C40" i="18"/>
  <c r="B40" i="18"/>
  <c r="E39" i="18"/>
  <c r="C39" i="18"/>
  <c r="B39" i="18"/>
  <c r="E38" i="18"/>
  <c r="C38" i="18"/>
  <c r="B38" i="18"/>
  <c r="E36" i="18"/>
  <c r="C36" i="18"/>
  <c r="B36" i="18"/>
  <c r="E34" i="18"/>
  <c r="C34" i="18"/>
  <c r="B34" i="18"/>
  <c r="F532" i="3"/>
  <c r="E32" i="18"/>
  <c r="C32" i="18"/>
  <c r="B32" i="18"/>
  <c r="E29" i="18"/>
  <c r="E25" i="18"/>
  <c r="E33" i="18"/>
  <c r="C33" i="18"/>
  <c r="B33" i="18"/>
  <c r="E31" i="18"/>
  <c r="C31" i="18"/>
  <c r="B31" i="18"/>
  <c r="E30" i="18"/>
  <c r="C30" i="18"/>
  <c r="B30" i="18"/>
  <c r="C29" i="18"/>
  <c r="B29" i="18"/>
  <c r="E28" i="18"/>
  <c r="C28" i="18"/>
  <c r="B28" i="18"/>
  <c r="E27" i="18"/>
  <c r="C27" i="18"/>
  <c r="B27" i="18"/>
  <c r="E26" i="18"/>
  <c r="C26" i="18"/>
  <c r="B26" i="18"/>
  <c r="C25" i="18"/>
  <c r="B25" i="18"/>
  <c r="E23" i="18"/>
  <c r="C23" i="18"/>
  <c r="B23" i="18"/>
  <c r="F521" i="3"/>
  <c r="F520" i="3"/>
  <c r="E24" i="18"/>
  <c r="C24" i="18"/>
  <c r="B24" i="18"/>
  <c r="F21" i="18"/>
  <c r="E22" i="18"/>
  <c r="C22" i="18"/>
  <c r="B22" i="18"/>
  <c r="C21" i="18"/>
  <c r="B21" i="18"/>
  <c r="E20" i="18"/>
  <c r="C20" i="18"/>
  <c r="B20" i="18"/>
  <c r="E19" i="18"/>
  <c r="C19" i="18"/>
  <c r="B19" i="18"/>
  <c r="E18" i="18"/>
  <c r="C18" i="18"/>
  <c r="B18" i="18"/>
  <c r="E17" i="18"/>
  <c r="C17" i="18"/>
  <c r="B17" i="18"/>
  <c r="E16" i="18"/>
  <c r="C16" i="18"/>
  <c r="B16" i="18"/>
  <c r="E15" i="18"/>
  <c r="C15" i="18"/>
  <c r="B15" i="18"/>
  <c r="F519" i="3"/>
  <c r="F522" i="3"/>
  <c r="E5" i="18"/>
  <c r="C5" i="18"/>
  <c r="B5" i="18"/>
  <c r="J430" i="2"/>
  <c r="F517" i="3"/>
  <c r="E14" i="18"/>
  <c r="C14" i="18"/>
  <c r="B14" i="18"/>
  <c r="E13" i="18"/>
  <c r="C13" i="18"/>
  <c r="B13" i="18"/>
  <c r="E12" i="18"/>
  <c r="C12" i="18"/>
  <c r="B12" i="18"/>
  <c r="E11" i="18"/>
  <c r="C11" i="18"/>
  <c r="B11" i="18"/>
  <c r="E10" i="18"/>
  <c r="C10" i="18"/>
  <c r="B10" i="18"/>
  <c r="E4" i="18"/>
  <c r="C4" i="18"/>
  <c r="B4" i="18"/>
  <c r="J429" i="2"/>
  <c r="C9" i="18"/>
  <c r="B9" i="18"/>
  <c r="F505" i="3"/>
  <c r="E120" i="17"/>
  <c r="C120" i="17"/>
  <c r="B120" i="17"/>
  <c r="E119" i="17"/>
  <c r="C119" i="17"/>
  <c r="B119" i="17"/>
  <c r="E118" i="17"/>
  <c r="C118" i="17"/>
  <c r="B118" i="17"/>
  <c r="E117" i="17"/>
  <c r="C117" i="17"/>
  <c r="B117" i="17"/>
  <c r="F116" i="17"/>
  <c r="C116" i="17"/>
  <c r="B116" i="17"/>
  <c r="E21" i="17"/>
  <c r="C21" i="17"/>
  <c r="B21" i="17"/>
  <c r="E20" i="17"/>
  <c r="C20" i="17"/>
  <c r="B20" i="17"/>
  <c r="J427" i="2"/>
  <c r="J426" i="2"/>
  <c r="E115" i="17"/>
  <c r="C115" i="17"/>
  <c r="B115" i="17"/>
  <c r="E114" i="17"/>
  <c r="C114" i="17"/>
  <c r="B114" i="17"/>
  <c r="F499" i="3"/>
  <c r="E111" i="17"/>
  <c r="E113" i="17"/>
  <c r="C113" i="17"/>
  <c r="B113" i="17"/>
  <c r="E112" i="17"/>
  <c r="C112" i="17"/>
  <c r="B112" i="17"/>
  <c r="C111" i="17"/>
  <c r="B111" i="17"/>
  <c r="C110" i="17"/>
  <c r="E109" i="17"/>
  <c r="E106" i="17"/>
  <c r="C109" i="17"/>
  <c r="B109" i="17"/>
  <c r="F108" i="17"/>
  <c r="E110" i="17"/>
  <c r="B110" i="17"/>
  <c r="C108" i="17"/>
  <c r="B108" i="17"/>
  <c r="F19" i="17"/>
  <c r="E18" i="17"/>
  <c r="C19" i="17"/>
  <c r="B19" i="17"/>
  <c r="C18" i="17"/>
  <c r="B18" i="17"/>
  <c r="F16" i="17"/>
  <c r="E15" i="17"/>
  <c r="F12" i="17"/>
  <c r="E11" i="17"/>
  <c r="E17" i="17"/>
  <c r="C17" i="17"/>
  <c r="B17" i="17"/>
  <c r="C16" i="17"/>
  <c r="B16" i="17"/>
  <c r="C15" i="17"/>
  <c r="B15" i="17"/>
  <c r="E14" i="17"/>
  <c r="C14" i="17"/>
  <c r="B14" i="17"/>
  <c r="E13" i="17"/>
  <c r="C13" i="17"/>
  <c r="B13" i="17"/>
  <c r="C12" i="17"/>
  <c r="B12" i="17"/>
  <c r="C11" i="17"/>
  <c r="B11" i="17"/>
  <c r="E10" i="17"/>
  <c r="C10" i="17"/>
  <c r="B10" i="17"/>
  <c r="E9" i="17"/>
  <c r="C9" i="17"/>
  <c r="B9" i="17"/>
  <c r="J425" i="2"/>
  <c r="J424" i="2"/>
  <c r="J423" i="2"/>
  <c r="J422" i="2"/>
  <c r="J420" i="2"/>
  <c r="J417" i="2"/>
  <c r="J421" i="2"/>
  <c r="J419" i="2"/>
  <c r="J418" i="2"/>
  <c r="J416" i="2"/>
  <c r="J415" i="2"/>
  <c r="E102" i="17"/>
  <c r="C102" i="17"/>
  <c r="B102" i="17"/>
  <c r="F104" i="17"/>
  <c r="E105" i="17"/>
  <c r="C105" i="17"/>
  <c r="B105" i="17"/>
  <c r="E107" i="17"/>
  <c r="C107" i="17"/>
  <c r="B107" i="17"/>
  <c r="B106" i="17"/>
  <c r="C106" i="17"/>
  <c r="F487" i="3"/>
  <c r="F98" i="17"/>
  <c r="E101" i="17"/>
  <c r="C101" i="17"/>
  <c r="B101" i="17"/>
  <c r="E100" i="17"/>
  <c r="C100" i="17"/>
  <c r="B100" i="17"/>
  <c r="E99" i="17"/>
  <c r="C99" i="17"/>
  <c r="B99" i="17"/>
  <c r="C98" i="17"/>
  <c r="B98" i="17"/>
  <c r="E103" i="17"/>
  <c r="C103" i="17"/>
  <c r="B103" i="17"/>
  <c r="C104" i="17"/>
  <c r="B104" i="17"/>
  <c r="F491" i="3"/>
  <c r="E97" i="17"/>
  <c r="C97" i="17"/>
  <c r="B97" i="17"/>
  <c r="E96" i="17"/>
  <c r="C96" i="17"/>
  <c r="B96" i="17"/>
  <c r="E95" i="17"/>
  <c r="C95" i="17"/>
  <c r="B95" i="17"/>
  <c r="E94" i="17"/>
  <c r="C94" i="17"/>
  <c r="B94" i="17"/>
  <c r="E93" i="17"/>
  <c r="C93" i="17"/>
  <c r="B93" i="17"/>
  <c r="E92" i="17"/>
  <c r="C92" i="17"/>
  <c r="B92" i="17"/>
  <c r="F481" i="3"/>
  <c r="F480" i="3"/>
  <c r="E91" i="17"/>
  <c r="C91" i="17"/>
  <c r="B91" i="17"/>
  <c r="F468" i="3"/>
  <c r="E88" i="17"/>
  <c r="F86" i="17"/>
  <c r="F85" i="17"/>
  <c r="E90" i="17"/>
  <c r="C90" i="17"/>
  <c r="B90" i="17"/>
  <c r="E89" i="17"/>
  <c r="C89" i="17"/>
  <c r="B89" i="17"/>
  <c r="C88" i="17"/>
  <c r="B88" i="17"/>
  <c r="E87" i="17"/>
  <c r="C87" i="17"/>
  <c r="B87" i="17"/>
  <c r="C86" i="17"/>
  <c r="B86" i="17"/>
  <c r="C85" i="17"/>
  <c r="B85" i="17"/>
  <c r="E84" i="17"/>
  <c r="C84" i="17"/>
  <c r="B84" i="17"/>
  <c r="E83" i="17"/>
  <c r="C83" i="17"/>
  <c r="B83" i="17"/>
  <c r="E82" i="17"/>
  <c r="C82" i="17"/>
  <c r="B82" i="17"/>
  <c r="E81" i="17"/>
  <c r="C81" i="17"/>
  <c r="B81" i="17"/>
  <c r="F76" i="17"/>
  <c r="E80" i="17"/>
  <c r="C80" i="17"/>
  <c r="B80" i="17"/>
  <c r="E79" i="17"/>
  <c r="C79" i="17"/>
  <c r="B79" i="17"/>
  <c r="E78" i="17"/>
  <c r="C78" i="17"/>
  <c r="B78" i="17"/>
  <c r="E77" i="17"/>
  <c r="C77" i="17"/>
  <c r="B77" i="17"/>
  <c r="C76" i="17"/>
  <c r="B76" i="17"/>
  <c r="E66" i="17"/>
  <c r="C66" i="17"/>
  <c r="B66" i="17"/>
  <c r="E75" i="17"/>
  <c r="C75" i="17"/>
  <c r="B75" i="17"/>
  <c r="E74" i="17"/>
  <c r="C74" i="17"/>
  <c r="B74" i="17"/>
  <c r="E73" i="17"/>
  <c r="C73" i="17"/>
  <c r="B73" i="17"/>
  <c r="E72" i="17"/>
  <c r="C72" i="17"/>
  <c r="B72" i="17"/>
  <c r="E71" i="17"/>
  <c r="C71" i="17"/>
  <c r="B71" i="17"/>
  <c r="E70" i="17"/>
  <c r="C70" i="17"/>
  <c r="B70" i="17"/>
  <c r="E69" i="17"/>
  <c r="C69" i="17"/>
  <c r="B69" i="17"/>
  <c r="E68" i="17"/>
  <c r="C68" i="17"/>
  <c r="B68" i="17"/>
  <c r="F447" i="3"/>
  <c r="E60" i="17"/>
  <c r="C60" i="17"/>
  <c r="B60" i="17"/>
  <c r="E67" i="17"/>
  <c r="C67" i="17"/>
  <c r="B67" i="17"/>
  <c r="E65" i="17"/>
  <c r="C65" i="17"/>
  <c r="B65" i="17"/>
  <c r="E64" i="17"/>
  <c r="C64" i="17"/>
  <c r="B64" i="17"/>
  <c r="E63" i="17"/>
  <c r="C63" i="17"/>
  <c r="B63" i="17"/>
  <c r="E62" i="17"/>
  <c r="C62" i="17"/>
  <c r="B62" i="17"/>
  <c r="E61" i="17"/>
  <c r="C61" i="17"/>
  <c r="B61" i="17"/>
  <c r="E59" i="17"/>
  <c r="C59" i="17"/>
  <c r="B59" i="17"/>
  <c r="F451" i="3"/>
  <c r="E54" i="17"/>
  <c r="C54" i="17"/>
  <c r="B54" i="17"/>
  <c r="F56" i="17"/>
  <c r="E58" i="17"/>
  <c r="C58" i="17"/>
  <c r="B58" i="17"/>
  <c r="E57" i="17"/>
  <c r="C57" i="17"/>
  <c r="B57" i="17"/>
  <c r="C56" i="17"/>
  <c r="B56" i="17"/>
  <c r="E55" i="17"/>
  <c r="C55" i="17"/>
  <c r="B55" i="17"/>
  <c r="F53" i="17"/>
  <c r="C53" i="17"/>
  <c r="B53" i="17"/>
  <c r="E52" i="17"/>
  <c r="C52" i="17"/>
  <c r="B52" i="17"/>
  <c r="E8" i="17"/>
  <c r="C8" i="17"/>
  <c r="B8" i="17"/>
  <c r="E51" i="17"/>
  <c r="E50" i="17"/>
  <c r="C51" i="17"/>
  <c r="B51" i="17"/>
  <c r="C50" i="17"/>
  <c r="B50" i="17"/>
  <c r="F49" i="17"/>
  <c r="F48" i="17"/>
  <c r="C49" i="17"/>
  <c r="B49" i="17"/>
  <c r="C48" i="17"/>
  <c r="B48" i="17"/>
  <c r="F435" i="3"/>
  <c r="J414" i="2"/>
  <c r="F41" i="17"/>
  <c r="E47" i="17"/>
  <c r="C47" i="17"/>
  <c r="B47" i="17"/>
  <c r="E46" i="17"/>
  <c r="C46" i="17"/>
  <c r="B46" i="17"/>
  <c r="E45" i="17"/>
  <c r="C45" i="17"/>
  <c r="B45" i="17"/>
  <c r="E44" i="17"/>
  <c r="C44" i="17"/>
  <c r="B44" i="17"/>
  <c r="E43" i="17"/>
  <c r="C43" i="17"/>
  <c r="B43" i="17"/>
  <c r="E42" i="17"/>
  <c r="C42" i="17"/>
  <c r="B42" i="17"/>
  <c r="C41" i="17"/>
  <c r="B41" i="17"/>
  <c r="F430" i="3"/>
  <c r="E40" i="17"/>
  <c r="C40" i="17"/>
  <c r="B40" i="17"/>
  <c r="E39" i="17"/>
  <c r="C39" i="17"/>
  <c r="B39" i="17"/>
  <c r="E37" i="17"/>
  <c r="C37" i="17"/>
  <c r="B37" i="17"/>
  <c r="E36" i="17"/>
  <c r="C36" i="17"/>
  <c r="B36" i="17"/>
  <c r="E35" i="17"/>
  <c r="C35" i="17"/>
  <c r="B35" i="17"/>
  <c r="E38" i="17"/>
  <c r="C38" i="17"/>
  <c r="B38" i="17"/>
  <c r="E7" i="17"/>
  <c r="C7" i="17"/>
  <c r="B7" i="17"/>
  <c r="J413" i="2"/>
  <c r="C87" i="16"/>
  <c r="F6" i="17"/>
  <c r="E5" i="17"/>
  <c r="C6" i="17"/>
  <c r="C5" i="17"/>
  <c r="C4" i="17"/>
  <c r="B6" i="17"/>
  <c r="B5" i="17"/>
  <c r="B4" i="17"/>
  <c r="E34" i="17"/>
  <c r="C34" i="17"/>
  <c r="B34" i="17"/>
  <c r="F418" i="3"/>
  <c r="E32" i="17"/>
  <c r="E26" i="17"/>
  <c r="E33" i="17"/>
  <c r="C33" i="17"/>
  <c r="B33" i="17"/>
  <c r="C32" i="17"/>
  <c r="B32" i="17"/>
  <c r="E31" i="17"/>
  <c r="C31" i="17"/>
  <c r="B31" i="17"/>
  <c r="E30" i="17"/>
  <c r="C30" i="17"/>
  <c r="B30" i="17"/>
  <c r="F29" i="17"/>
  <c r="C29" i="17"/>
  <c r="B29" i="17"/>
  <c r="E28" i="17"/>
  <c r="C28" i="17"/>
  <c r="B28" i="17"/>
  <c r="E27" i="17"/>
  <c r="C27" i="17"/>
  <c r="B27" i="17"/>
  <c r="C26" i="17"/>
  <c r="B26" i="17"/>
  <c r="E25" i="17"/>
  <c r="C25" i="17"/>
  <c r="B25" i="17"/>
  <c r="J412" i="2"/>
  <c r="J411" i="2"/>
  <c r="F410" i="3"/>
  <c r="E24" i="17"/>
  <c r="C24" i="17"/>
  <c r="B24" i="17"/>
  <c r="E4" i="17"/>
  <c r="F23" i="17"/>
  <c r="C23" i="17"/>
  <c r="B23" i="17"/>
  <c r="E22" i="17"/>
  <c r="C22" i="17"/>
  <c r="B22" i="17"/>
  <c r="J408" i="2"/>
  <c r="J410" i="2"/>
  <c r="E149" i="16"/>
  <c r="C149" i="16"/>
  <c r="B149" i="16"/>
  <c r="F404" i="3"/>
  <c r="E148" i="16"/>
  <c r="C148" i="16"/>
  <c r="B148" i="16"/>
  <c r="E147" i="16"/>
  <c r="C147" i="16"/>
  <c r="B147" i="16"/>
  <c r="E146" i="16"/>
  <c r="C146" i="16"/>
  <c r="B146" i="16"/>
  <c r="E145" i="16"/>
  <c r="C145" i="16"/>
  <c r="B145" i="16"/>
  <c r="E18" i="16"/>
  <c r="C18" i="16"/>
  <c r="B18" i="16"/>
  <c r="J406" i="2"/>
  <c r="E141" i="16"/>
  <c r="E144" i="16"/>
  <c r="C144" i="16"/>
  <c r="B144" i="16"/>
  <c r="E143" i="16"/>
  <c r="C143" i="16"/>
  <c r="B143" i="16"/>
  <c r="E142" i="16"/>
  <c r="C142" i="16"/>
  <c r="B142" i="16"/>
  <c r="C141" i="16"/>
  <c r="B141" i="16"/>
  <c r="F399" i="3"/>
  <c r="F19" i="16"/>
  <c r="C19" i="16"/>
  <c r="B19" i="16"/>
  <c r="J407" i="2"/>
  <c r="E140" i="16"/>
  <c r="C140" i="16"/>
  <c r="B140" i="16"/>
  <c r="E139" i="16"/>
  <c r="C139" i="16"/>
  <c r="B139" i="16"/>
  <c r="F395" i="3"/>
  <c r="E138" i="16"/>
  <c r="F137" i="16"/>
  <c r="C138" i="16"/>
  <c r="B138" i="16"/>
  <c r="C137" i="16"/>
  <c r="B137" i="16"/>
  <c r="F136" i="16"/>
  <c r="C136" i="16"/>
  <c r="B136" i="16"/>
  <c r="E135" i="16"/>
  <c r="C135" i="16"/>
  <c r="B135" i="16"/>
  <c r="E134" i="16"/>
  <c r="C134" i="16"/>
  <c r="B134" i="16"/>
  <c r="E133" i="16"/>
  <c r="C133" i="16"/>
  <c r="B133" i="16"/>
  <c r="AY22" i="11" l="1"/>
  <c r="H4" i="18"/>
  <c r="H5" i="18" s="1"/>
  <c r="H6" i="18" s="1"/>
  <c r="H7" i="18" s="1"/>
  <c r="H8" i="18" s="1"/>
  <c r="H9" i="18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H37" i="18" s="1"/>
  <c r="H38" i="18" s="1"/>
  <c r="H39" i="18" s="1"/>
  <c r="H40" i="18" s="1"/>
  <c r="H41" i="18" s="1"/>
  <c r="H42" i="18" s="1"/>
  <c r="H43" i="18" s="1"/>
  <c r="H44" i="18" s="1"/>
  <c r="H45" i="18" s="1"/>
  <c r="H46" i="18" s="1"/>
  <c r="H47" i="18" s="1"/>
  <c r="H48" i="18" s="1"/>
  <c r="H49" i="18" s="1"/>
  <c r="H50" i="18" s="1"/>
  <c r="H51" i="18" s="1"/>
  <c r="H52" i="18" s="1"/>
  <c r="H53" i="18" s="1"/>
  <c r="H54" i="18" s="1"/>
  <c r="H55" i="18" s="1"/>
  <c r="H56" i="18" s="1"/>
  <c r="H57" i="18" s="1"/>
  <c r="H58" i="18" s="1"/>
  <c r="H59" i="18" s="1"/>
  <c r="H60" i="18" s="1"/>
  <c r="H61" i="18" s="1"/>
  <c r="H62" i="18" s="1"/>
  <c r="H63" i="18" s="1"/>
  <c r="H64" i="18" s="1"/>
  <c r="H65" i="18" s="1"/>
  <c r="H66" i="18" s="1"/>
  <c r="H67" i="18" s="1"/>
  <c r="H68" i="18" s="1"/>
  <c r="H69" i="18" s="1"/>
  <c r="H70" i="18" s="1"/>
  <c r="H71" i="18" s="1"/>
  <c r="H72" i="18" s="1"/>
  <c r="H73" i="18" s="1"/>
  <c r="H74" i="18" s="1"/>
  <c r="H75" i="18" s="1"/>
  <c r="H76" i="18" s="1"/>
  <c r="H77" i="18" s="1"/>
  <c r="H78" i="18" s="1"/>
  <c r="H79" i="18" s="1"/>
  <c r="H80" i="18" s="1"/>
  <c r="H81" i="18" s="1"/>
  <c r="H82" i="18" s="1"/>
  <c r="H83" i="18" s="1"/>
  <c r="H84" i="18" s="1"/>
  <c r="H85" i="18" s="1"/>
  <c r="H86" i="18" s="1"/>
  <c r="H87" i="18" s="1"/>
  <c r="H88" i="18" s="1"/>
  <c r="H89" i="18" s="1"/>
  <c r="H90" i="18" s="1"/>
  <c r="H91" i="18" s="1"/>
  <c r="H92" i="18" s="1"/>
  <c r="H93" i="18" s="1"/>
  <c r="H94" i="18" s="1"/>
  <c r="H95" i="18" s="1"/>
  <c r="H96" i="18" s="1"/>
  <c r="H97" i="18" s="1"/>
  <c r="H98" i="18" s="1"/>
  <c r="H99" i="18" s="1"/>
  <c r="H100" i="18" s="1"/>
  <c r="H101" i="18" s="1"/>
  <c r="H102" i="18" s="1"/>
  <c r="H103" i="18" s="1"/>
  <c r="H104" i="18" s="1"/>
  <c r="H105" i="18" s="1"/>
  <c r="H106" i="18" s="1"/>
  <c r="H107" i="18" s="1"/>
  <c r="H108" i="18" s="1"/>
  <c r="H109" i="18" s="1"/>
  <c r="H110" i="18" s="1"/>
  <c r="H111" i="18" s="1"/>
  <c r="H4" i="17"/>
  <c r="H22" i="17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62" i="17" s="1"/>
  <c r="H63" i="17" s="1"/>
  <c r="H64" i="17" s="1"/>
  <c r="H65" i="17" s="1"/>
  <c r="H66" i="17" s="1"/>
  <c r="H67" i="17" s="1"/>
  <c r="H68" i="17" s="1"/>
  <c r="H69" i="17" s="1"/>
  <c r="H70" i="17" s="1"/>
  <c r="H71" i="17" s="1"/>
  <c r="H72" i="17" s="1"/>
  <c r="H73" i="17" s="1"/>
  <c r="H74" i="17" s="1"/>
  <c r="H75" i="17" s="1"/>
  <c r="H76" i="17" s="1"/>
  <c r="H77" i="17" s="1"/>
  <c r="H78" i="17" s="1"/>
  <c r="H79" i="17" s="1"/>
  <c r="H80" i="17" s="1"/>
  <c r="H81" i="17" s="1"/>
  <c r="H82" i="17" s="1"/>
  <c r="H83" i="17" s="1"/>
  <c r="H84" i="17" s="1"/>
  <c r="H85" i="17" s="1"/>
  <c r="H86" i="17" s="1"/>
  <c r="H87" i="17" s="1"/>
  <c r="H88" i="17" s="1"/>
  <c r="H89" i="17" s="1"/>
  <c r="H90" i="17" s="1"/>
  <c r="H91" i="17" s="1"/>
  <c r="H92" i="17" s="1"/>
  <c r="H93" i="17" s="1"/>
  <c r="H94" i="17" s="1"/>
  <c r="H95" i="17" s="1"/>
  <c r="H96" i="17" s="1"/>
  <c r="H97" i="17" s="1"/>
  <c r="H98" i="17" s="1"/>
  <c r="H99" i="17" s="1"/>
  <c r="H100" i="17" s="1"/>
  <c r="H101" i="17" s="1"/>
  <c r="H102" i="17" s="1"/>
  <c r="H103" i="17" s="1"/>
  <c r="H104" i="17" s="1"/>
  <c r="H105" i="17" s="1"/>
  <c r="H106" i="17" s="1"/>
  <c r="H107" i="17" s="1"/>
  <c r="H108" i="17" s="1"/>
  <c r="H109" i="17" s="1"/>
  <c r="H110" i="17" s="1"/>
  <c r="H111" i="17" s="1"/>
  <c r="H112" i="17" s="1"/>
  <c r="H113" i="17" s="1"/>
  <c r="H114" i="17" s="1"/>
  <c r="H115" i="17" s="1"/>
  <c r="H116" i="17" s="1"/>
  <c r="H117" i="17" s="1"/>
  <c r="H118" i="17" s="1"/>
  <c r="H119" i="17" s="1"/>
  <c r="H120" i="17" s="1"/>
  <c r="F391" i="3"/>
  <c r="F390" i="3"/>
  <c r="E132" i="16"/>
  <c r="C132" i="16"/>
  <c r="B132" i="16"/>
  <c r="F387" i="3"/>
  <c r="E131" i="16"/>
  <c r="C131" i="16"/>
  <c r="B131" i="16"/>
  <c r="E130" i="16"/>
  <c r="C130" i="16"/>
  <c r="B130" i="16"/>
  <c r="E129" i="16"/>
  <c r="C129" i="16"/>
  <c r="B129" i="16"/>
  <c r="E128" i="16"/>
  <c r="C128" i="16"/>
  <c r="B128" i="16"/>
  <c r="E127" i="16"/>
  <c r="C127" i="16"/>
  <c r="B127" i="16"/>
  <c r="E126" i="16"/>
  <c r="C126" i="16"/>
  <c r="B126" i="16"/>
  <c r="E125" i="16"/>
  <c r="C125" i="16"/>
  <c r="B125" i="16"/>
  <c r="F388" i="3"/>
  <c r="F386" i="3"/>
  <c r="F382" i="3"/>
  <c r="F383" i="3"/>
  <c r="F393" i="3"/>
  <c r="E17" i="16"/>
  <c r="C17" i="16"/>
  <c r="B17" i="16"/>
  <c r="J405" i="2"/>
  <c r="F123" i="16"/>
  <c r="E124" i="16"/>
  <c r="C124" i="16"/>
  <c r="B124" i="16"/>
  <c r="C123" i="16"/>
  <c r="B123" i="16"/>
  <c r="E122" i="16"/>
  <c r="C122" i="16"/>
  <c r="B122" i="16"/>
  <c r="F121" i="16"/>
  <c r="C121" i="16"/>
  <c r="B121" i="16"/>
  <c r="F376" i="3"/>
  <c r="E120" i="16"/>
  <c r="E119" i="16"/>
  <c r="E118" i="16"/>
  <c r="E117" i="16"/>
  <c r="E99" i="16"/>
  <c r="C120" i="16"/>
  <c r="B120" i="16"/>
  <c r="C119" i="16"/>
  <c r="B119" i="16"/>
  <c r="C118" i="16"/>
  <c r="B118" i="16"/>
  <c r="C117" i="16"/>
  <c r="B117" i="16"/>
  <c r="H112" i="18" l="1"/>
  <c r="H113" i="18" s="1"/>
  <c r="H114" i="18" s="1"/>
  <c r="H115" i="18" s="1"/>
  <c r="H116" i="18" s="1"/>
  <c r="H117" i="18" s="1"/>
  <c r="H118" i="18" s="1"/>
  <c r="H119" i="18" s="1"/>
  <c r="H120" i="18" s="1"/>
  <c r="H121" i="18" s="1"/>
  <c r="H122" i="18" s="1"/>
  <c r="H123" i="18" s="1"/>
  <c r="H5" i="17"/>
  <c r="H6" i="17" s="1"/>
  <c r="H7" i="17" s="1"/>
  <c r="H8" i="17" s="1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E15" i="16"/>
  <c r="C15" i="16"/>
  <c r="B15" i="16"/>
  <c r="E14" i="16"/>
  <c r="E16" i="16"/>
  <c r="C16" i="16"/>
  <c r="B16" i="16"/>
  <c r="C14" i="16"/>
  <c r="B14" i="16"/>
  <c r="J404" i="2"/>
  <c r="J403" i="2"/>
  <c r="F116" i="16"/>
  <c r="C116" i="16"/>
  <c r="B116" i="16"/>
  <c r="F115" i="16"/>
  <c r="C115" i="16"/>
  <c r="B115" i="16"/>
  <c r="E114" i="16"/>
  <c r="C114" i="16"/>
  <c r="B114" i="16"/>
  <c r="E113" i="16"/>
  <c r="C113" i="16"/>
  <c r="B113" i="16"/>
  <c r="E112" i="16"/>
  <c r="C112" i="16"/>
  <c r="B112" i="16"/>
  <c r="F110" i="16"/>
  <c r="C110" i="16"/>
  <c r="B110" i="16"/>
  <c r="B111" i="16"/>
  <c r="C111" i="16"/>
  <c r="E111" i="16"/>
  <c r="F367" i="3"/>
  <c r="J402" i="2"/>
  <c r="E109" i="16"/>
  <c r="C109" i="16"/>
  <c r="B109" i="16"/>
  <c r="E108" i="16"/>
  <c r="C108" i="16"/>
  <c r="B108" i="16"/>
  <c r="E107" i="16"/>
  <c r="C107" i="16"/>
  <c r="B107" i="16"/>
  <c r="F363" i="3"/>
  <c r="E106" i="16"/>
  <c r="C106" i="16"/>
  <c r="B106" i="16"/>
  <c r="F104" i="16"/>
  <c r="F103" i="16"/>
  <c r="F95" i="16"/>
  <c r="E105" i="16"/>
  <c r="C105" i="16"/>
  <c r="B105" i="16"/>
  <c r="C104" i="16"/>
  <c r="B104" i="16"/>
  <c r="C103" i="16"/>
  <c r="B103" i="16"/>
  <c r="E102" i="16"/>
  <c r="C102" i="16"/>
  <c r="B102" i="16"/>
  <c r="E101" i="16"/>
  <c r="C101" i="16"/>
  <c r="B101" i="16"/>
  <c r="E100" i="16"/>
  <c r="C100" i="16"/>
  <c r="B100" i="16"/>
  <c r="C99" i="16"/>
  <c r="B99" i="16"/>
  <c r="F357" i="3"/>
  <c r="F359" i="3"/>
  <c r="E20" i="16"/>
  <c r="C20" i="16"/>
  <c r="B20" i="16"/>
  <c r="E98" i="16"/>
  <c r="C98" i="16"/>
  <c r="B98" i="16"/>
  <c r="F13" i="16"/>
  <c r="C13" i="16"/>
  <c r="B13" i="16"/>
  <c r="E12" i="16"/>
  <c r="C12" i="16"/>
  <c r="B12" i="16"/>
  <c r="E11" i="16"/>
  <c r="C11" i="16"/>
  <c r="B11" i="16"/>
  <c r="J400" i="2"/>
  <c r="J399" i="2"/>
  <c r="F353" i="3"/>
  <c r="J401" i="2"/>
  <c r="E97" i="16"/>
  <c r="C97" i="16"/>
  <c r="B97" i="16"/>
  <c r="E96" i="16"/>
  <c r="C96" i="16"/>
  <c r="B96" i="16"/>
  <c r="F92" i="16"/>
  <c r="C95" i="16"/>
  <c r="B95" i="16"/>
  <c r="E94" i="16"/>
  <c r="C94" i="16"/>
  <c r="B94" i="16"/>
  <c r="E93" i="16"/>
  <c r="C93" i="16"/>
  <c r="B93" i="16"/>
  <c r="C92" i="16"/>
  <c r="B92" i="16"/>
  <c r="E91" i="16"/>
  <c r="C91" i="16"/>
  <c r="B91" i="16"/>
  <c r="F347" i="3"/>
  <c r="E90" i="16"/>
  <c r="C90" i="16"/>
  <c r="B90" i="16"/>
  <c r="E89" i="16"/>
  <c r="C89" i="16"/>
  <c r="B89" i="16"/>
  <c r="E86" i="16"/>
  <c r="C86" i="16"/>
  <c r="B86" i="16"/>
  <c r="E85" i="16"/>
  <c r="C85" i="16"/>
  <c r="B85" i="16"/>
  <c r="E84" i="16"/>
  <c r="C84" i="16"/>
  <c r="B84" i="16"/>
  <c r="E83" i="16"/>
  <c r="C83" i="16"/>
  <c r="B83" i="16"/>
  <c r="F88" i="16"/>
  <c r="C88" i="16"/>
  <c r="B88" i="16"/>
  <c r="F340" i="3"/>
  <c r="E87" i="16"/>
  <c r="B87" i="16"/>
  <c r="E82" i="16"/>
  <c r="C82" i="16"/>
  <c r="B82" i="16"/>
  <c r="F81" i="16"/>
  <c r="C81" i="16"/>
  <c r="B81" i="16"/>
  <c r="E79" i="16"/>
  <c r="E80" i="16"/>
  <c r="C80" i="16"/>
  <c r="B80" i="16"/>
  <c r="C79" i="16"/>
  <c r="B79" i="16"/>
  <c r="F330" i="3"/>
  <c r="E10" i="16"/>
  <c r="C10" i="16"/>
  <c r="B10" i="16"/>
  <c r="J398" i="2"/>
  <c r="F77" i="16"/>
  <c r="C77" i="16"/>
  <c r="B77" i="16"/>
  <c r="E78" i="16"/>
  <c r="C78" i="16"/>
  <c r="B78" i="16"/>
  <c r="E76" i="16"/>
  <c r="C76" i="16"/>
  <c r="B76" i="16"/>
  <c r="E75" i="16"/>
  <c r="C75" i="16"/>
  <c r="B75" i="16"/>
  <c r="E74" i="16"/>
  <c r="C74" i="16"/>
  <c r="B74" i="16"/>
  <c r="E73" i="16"/>
  <c r="C73" i="16"/>
  <c r="B73" i="16"/>
  <c r="E72" i="16"/>
  <c r="C72" i="16"/>
  <c r="B72" i="16"/>
  <c r="E71" i="16"/>
  <c r="C71" i="16"/>
  <c r="B71" i="16"/>
  <c r="F67" i="16"/>
  <c r="E70" i="16"/>
  <c r="C70" i="16"/>
  <c r="B70" i="16"/>
  <c r="E69" i="16"/>
  <c r="C69" i="16"/>
  <c r="B69" i="16"/>
  <c r="E68" i="16"/>
  <c r="C68" i="16"/>
  <c r="B68" i="16"/>
  <c r="C67" i="16"/>
  <c r="B67" i="16"/>
  <c r="E66" i="16"/>
  <c r="E65" i="16"/>
  <c r="E64" i="16"/>
  <c r="E63" i="16"/>
  <c r="E62" i="16"/>
  <c r="C66" i="16"/>
  <c r="B66" i="16"/>
  <c r="C65" i="16"/>
  <c r="B65" i="16"/>
  <c r="C64" i="16"/>
  <c r="B64" i="16"/>
  <c r="C63" i="16"/>
  <c r="B63" i="16"/>
  <c r="C62" i="16"/>
  <c r="B62" i="16"/>
  <c r="E60" i="16"/>
  <c r="E59" i="16"/>
  <c r="F61" i="16"/>
  <c r="C61" i="16"/>
  <c r="B61" i="16"/>
  <c r="C60" i="16"/>
  <c r="B60" i="16"/>
  <c r="C59" i="16"/>
  <c r="B59" i="16"/>
  <c r="F58" i="16"/>
  <c r="C58" i="16"/>
  <c r="B58" i="16"/>
  <c r="F313" i="3"/>
  <c r="E57" i="16"/>
  <c r="C57" i="16"/>
  <c r="B57" i="16"/>
  <c r="E56" i="16"/>
  <c r="C56" i="16"/>
  <c r="B56" i="16"/>
  <c r="E55" i="16"/>
  <c r="C55" i="16"/>
  <c r="B55" i="16"/>
  <c r="E54" i="16"/>
  <c r="C54" i="16"/>
  <c r="B54" i="16"/>
  <c r="E53" i="16"/>
  <c r="C53" i="16"/>
  <c r="B53" i="16"/>
  <c r="E52" i="16"/>
  <c r="C52" i="16"/>
  <c r="B52" i="16"/>
  <c r="E51" i="16"/>
  <c r="C51" i="16"/>
  <c r="B51" i="16"/>
  <c r="E50" i="16"/>
  <c r="C50" i="16"/>
  <c r="B50" i="16"/>
  <c r="E49" i="16"/>
  <c r="C49" i="16"/>
  <c r="B49" i="16"/>
  <c r="E48" i="16"/>
  <c r="C48" i="16"/>
  <c r="B48" i="16"/>
  <c r="E47" i="16"/>
  <c r="C47" i="16"/>
  <c r="B47" i="16"/>
  <c r="E9" i="16"/>
  <c r="E7" i="16"/>
  <c r="E6" i="16"/>
  <c r="C9" i="16"/>
  <c r="C8" i="16"/>
  <c r="C7" i="16"/>
  <c r="C6" i="16"/>
  <c r="C5" i="16"/>
  <c r="B9" i="16"/>
  <c r="F8" i="16"/>
  <c r="B8" i="16"/>
  <c r="B7" i="16"/>
  <c r="B6" i="16"/>
  <c r="J397" i="2"/>
  <c r="J396" i="2"/>
  <c r="J395" i="2"/>
  <c r="J394" i="2"/>
  <c r="F301" i="3"/>
  <c r="E46" i="16"/>
  <c r="C46" i="16"/>
  <c r="B46" i="16"/>
  <c r="F40" i="16"/>
  <c r="E45" i="16"/>
  <c r="C45" i="16"/>
  <c r="B45" i="16"/>
  <c r="E44" i="16"/>
  <c r="C44" i="16"/>
  <c r="B44" i="16"/>
  <c r="E43" i="16"/>
  <c r="C43" i="16"/>
  <c r="B43" i="16"/>
  <c r="F298" i="3"/>
  <c r="E42" i="16"/>
  <c r="C42" i="16"/>
  <c r="B42" i="16"/>
  <c r="E41" i="16"/>
  <c r="C41" i="16"/>
  <c r="B41" i="16"/>
  <c r="C40" i="16"/>
  <c r="B40" i="16"/>
  <c r="E39" i="16"/>
  <c r="C39" i="16"/>
  <c r="B39" i="16"/>
  <c r="E36" i="16"/>
  <c r="C36" i="16"/>
  <c r="B36" i="16"/>
  <c r="F34" i="16"/>
  <c r="E38" i="16"/>
  <c r="C38" i="16"/>
  <c r="B38" i="16"/>
  <c r="E37" i="16"/>
  <c r="C37" i="16"/>
  <c r="B37" i="16"/>
  <c r="E35" i="16"/>
  <c r="C35" i="16"/>
  <c r="B35" i="16"/>
  <c r="C34" i="16"/>
  <c r="B34" i="16"/>
  <c r="E33" i="16"/>
  <c r="C33" i="16"/>
  <c r="B33" i="16"/>
  <c r="E32" i="16"/>
  <c r="C32" i="16"/>
  <c r="B32" i="16"/>
  <c r="E31" i="16"/>
  <c r="C31" i="16"/>
  <c r="B31" i="16"/>
  <c r="F5" i="16"/>
  <c r="B5" i="16"/>
  <c r="E4" i="16"/>
  <c r="C4" i="16"/>
  <c r="B4" i="16"/>
  <c r="J393" i="2"/>
  <c r="J392" i="2"/>
  <c r="E30" i="16"/>
  <c r="C30" i="16"/>
  <c r="B30" i="16"/>
  <c r="E29" i="16"/>
  <c r="C29" i="16"/>
  <c r="B29" i="16"/>
  <c r="E28" i="16"/>
  <c r="C28" i="16"/>
  <c r="B28" i="16"/>
  <c r="F25" i="16"/>
  <c r="F26" i="16"/>
  <c r="E27" i="16"/>
  <c r="C27" i="16"/>
  <c r="B27" i="16"/>
  <c r="C26" i="16"/>
  <c r="B26" i="16"/>
  <c r="C25" i="16"/>
  <c r="B25" i="16"/>
  <c r="E24" i="16"/>
  <c r="C24" i="16"/>
  <c r="B24" i="16"/>
  <c r="E23" i="16"/>
  <c r="C23" i="16"/>
  <c r="B23" i="16"/>
  <c r="E22" i="16"/>
  <c r="C22" i="16"/>
  <c r="B22" i="16"/>
  <c r="E21" i="16"/>
  <c r="C21" i="16"/>
  <c r="B21" i="16"/>
  <c r="E21" i="15"/>
  <c r="C21" i="15"/>
  <c r="B21" i="15"/>
  <c r="E20" i="15"/>
  <c r="C20" i="15"/>
  <c r="B20" i="15"/>
  <c r="E19" i="15"/>
  <c r="C19" i="15"/>
  <c r="B19" i="15"/>
  <c r="E18" i="15"/>
  <c r="C18" i="15"/>
  <c r="B18" i="15"/>
  <c r="J390" i="2"/>
  <c r="J389" i="2"/>
  <c r="J388" i="2"/>
  <c r="E111" i="15"/>
  <c r="C111" i="15"/>
  <c r="B111" i="15"/>
  <c r="E110" i="15"/>
  <c r="C110" i="15"/>
  <c r="B110" i="15"/>
  <c r="E109" i="15"/>
  <c r="C109" i="15"/>
  <c r="B109" i="15"/>
  <c r="E108" i="15"/>
  <c r="C108" i="15"/>
  <c r="B108" i="15"/>
  <c r="E107" i="15"/>
  <c r="C107" i="15"/>
  <c r="B107" i="15"/>
  <c r="F273" i="3"/>
  <c r="E106" i="15"/>
  <c r="C106" i="15"/>
  <c r="B106" i="15"/>
  <c r="F268" i="3"/>
  <c r="E100" i="15"/>
  <c r="C100" i="15"/>
  <c r="B100" i="15"/>
  <c r="E105" i="15"/>
  <c r="C105" i="15"/>
  <c r="B105" i="15"/>
  <c r="E104" i="15"/>
  <c r="C104" i="15"/>
  <c r="B104" i="15"/>
  <c r="E103" i="15"/>
  <c r="C103" i="15"/>
  <c r="B103" i="15"/>
  <c r="E99" i="15"/>
  <c r="C99" i="15"/>
  <c r="B99" i="15"/>
  <c r="E97" i="15"/>
  <c r="C97" i="15"/>
  <c r="B97" i="15"/>
  <c r="E96" i="15"/>
  <c r="C96" i="15"/>
  <c r="B96" i="15"/>
  <c r="F264" i="3"/>
  <c r="F260" i="3"/>
  <c r="E101" i="15"/>
  <c r="C101" i="15"/>
  <c r="B101" i="15"/>
  <c r="E92" i="15"/>
  <c r="E98" i="15"/>
  <c r="C98" i="15"/>
  <c r="B98" i="15"/>
  <c r="E95" i="15"/>
  <c r="C95" i="15"/>
  <c r="B95" i="15"/>
  <c r="E94" i="15"/>
  <c r="C94" i="15"/>
  <c r="B94" i="15"/>
  <c r="E93" i="15"/>
  <c r="C93" i="15"/>
  <c r="B93" i="15"/>
  <c r="C92" i="15"/>
  <c r="B92" i="15"/>
  <c r="C91" i="15"/>
  <c r="B91" i="15"/>
  <c r="E89" i="15"/>
  <c r="C89" i="15"/>
  <c r="B89" i="15"/>
  <c r="E88" i="15"/>
  <c r="C88" i="15"/>
  <c r="B88" i="15"/>
  <c r="E86" i="15"/>
  <c r="C86" i="15"/>
  <c r="B86" i="15"/>
  <c r="C87" i="15"/>
  <c r="B87" i="15"/>
  <c r="F249" i="3"/>
  <c r="F246" i="3"/>
  <c r="E102" i="15"/>
  <c r="C102" i="15"/>
  <c r="B102" i="15"/>
  <c r="E90" i="15"/>
  <c r="C90" i="15"/>
  <c r="B90" i="15"/>
  <c r="E85" i="15"/>
  <c r="C85" i="15"/>
  <c r="B85" i="15"/>
  <c r="C83" i="15"/>
  <c r="E83" i="15"/>
  <c r="B83" i="15"/>
  <c r="E82" i="15"/>
  <c r="B82" i="15"/>
  <c r="F244" i="3"/>
  <c r="E84" i="15"/>
  <c r="C84" i="15"/>
  <c r="B84" i="15"/>
  <c r="E17" i="15"/>
  <c r="C17" i="15"/>
  <c r="B17" i="15"/>
  <c r="E16" i="15"/>
  <c r="C16" i="15"/>
  <c r="B16" i="15"/>
  <c r="J387" i="2"/>
  <c r="J386" i="2"/>
  <c r="F73" i="15"/>
  <c r="E74" i="15"/>
  <c r="C74" i="15"/>
  <c r="B74" i="15"/>
  <c r="C73" i="15"/>
  <c r="B73" i="15"/>
  <c r="E81" i="15"/>
  <c r="C81" i="15"/>
  <c r="B81" i="15"/>
  <c r="E80" i="15"/>
  <c r="C80" i="15"/>
  <c r="E79" i="15"/>
  <c r="C79" i="15"/>
  <c r="E78" i="15"/>
  <c r="C78" i="15"/>
  <c r="E77" i="15"/>
  <c r="C77" i="15"/>
  <c r="C76" i="15"/>
  <c r="B76" i="15"/>
  <c r="E75" i="15"/>
  <c r="C75" i="15"/>
  <c r="B75" i="15"/>
  <c r="E15" i="15"/>
  <c r="E14" i="15"/>
  <c r="F13" i="15"/>
  <c r="E10" i="15"/>
  <c r="C15" i="15"/>
  <c r="B15" i="15"/>
  <c r="C14" i="15"/>
  <c r="B14" i="15"/>
  <c r="C13" i="15"/>
  <c r="B13" i="15"/>
  <c r="E12" i="15"/>
  <c r="C12" i="15"/>
  <c r="B12" i="15"/>
  <c r="E11" i="15"/>
  <c r="C11" i="15"/>
  <c r="B11" i="15"/>
  <c r="C10" i="15"/>
  <c r="B10" i="15"/>
  <c r="J381" i="2"/>
  <c r="J384" i="2"/>
  <c r="J382" i="2"/>
  <c r="J380" i="2"/>
  <c r="J385" i="2"/>
  <c r="J383" i="2"/>
  <c r="J379" i="2"/>
  <c r="J378" i="2"/>
  <c r="F9" i="15"/>
  <c r="E8" i="15"/>
  <c r="E7" i="15"/>
  <c r="E6" i="15"/>
  <c r="E5" i="15"/>
  <c r="E4" i="15"/>
  <c r="C9" i="15"/>
  <c r="C8" i="15"/>
  <c r="C7" i="15"/>
  <c r="C6" i="15"/>
  <c r="C5" i="15"/>
  <c r="C4" i="15"/>
  <c r="B9" i="15"/>
  <c r="B8" i="15"/>
  <c r="B7" i="15"/>
  <c r="B6" i="15"/>
  <c r="B5" i="15"/>
  <c r="B4" i="15"/>
  <c r="F67" i="15"/>
  <c r="F60" i="15"/>
  <c r="F43" i="15"/>
  <c r="F36" i="15"/>
  <c r="F22" i="15"/>
  <c r="E72" i="15"/>
  <c r="E71" i="15"/>
  <c r="E70" i="15"/>
  <c r="E69" i="15"/>
  <c r="E68" i="15"/>
  <c r="E66" i="15"/>
  <c r="E65" i="15"/>
  <c r="E64" i="15"/>
  <c r="E63" i="15"/>
  <c r="E62" i="15"/>
  <c r="E61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2" i="15"/>
  <c r="E41" i="15"/>
  <c r="E40" i="15"/>
  <c r="E39" i="15"/>
  <c r="E38" i="15"/>
  <c r="E37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C72" i="15"/>
  <c r="B72" i="15"/>
  <c r="C71" i="15"/>
  <c r="B71" i="15"/>
  <c r="C70" i="15"/>
  <c r="B70" i="15"/>
  <c r="C69" i="15"/>
  <c r="B69" i="15"/>
  <c r="C68" i="15"/>
  <c r="B68" i="15"/>
  <c r="C67" i="15"/>
  <c r="B67" i="15"/>
  <c r="C66" i="15"/>
  <c r="B66" i="15"/>
  <c r="C65" i="15"/>
  <c r="B65" i="15"/>
  <c r="C64" i="15"/>
  <c r="B64" i="15"/>
  <c r="C63" i="15"/>
  <c r="B63" i="15"/>
  <c r="C62" i="15"/>
  <c r="B62" i="15"/>
  <c r="C61" i="15"/>
  <c r="B61" i="15"/>
  <c r="C60" i="15"/>
  <c r="B60" i="15"/>
  <c r="C59" i="15"/>
  <c r="B59" i="15"/>
  <c r="C58" i="15"/>
  <c r="B58" i="15"/>
  <c r="C57" i="15"/>
  <c r="B57" i="15"/>
  <c r="C56" i="15"/>
  <c r="B56" i="15"/>
  <c r="C55" i="15"/>
  <c r="B55" i="15"/>
  <c r="C54" i="15"/>
  <c r="B54" i="15"/>
  <c r="C53" i="15"/>
  <c r="B53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F234" i="3"/>
  <c r="F230" i="3"/>
  <c r="F219" i="3"/>
  <c r="F217" i="3"/>
  <c r="F216" i="3"/>
  <c r="F213" i="3"/>
  <c r="F199" i="3"/>
  <c r="J377" i="2"/>
  <c r="F209" i="3"/>
  <c r="J376" i="2"/>
  <c r="J375" i="2"/>
  <c r="F197" i="3"/>
  <c r="F196" i="3"/>
  <c r="F195" i="3"/>
  <c r="F218" i="3"/>
  <c r="F194" i="3"/>
  <c r="F184" i="3"/>
  <c r="J374" i="2"/>
  <c r="F99" i="14"/>
  <c r="E103" i="14"/>
  <c r="C103" i="14"/>
  <c r="B103" i="14"/>
  <c r="E102" i="14"/>
  <c r="C102" i="14"/>
  <c r="B102" i="14"/>
  <c r="E101" i="14"/>
  <c r="C101" i="14"/>
  <c r="B101" i="14"/>
  <c r="E100" i="14"/>
  <c r="C100" i="14"/>
  <c r="B100" i="14"/>
  <c r="C99" i="14"/>
  <c r="B99" i="14"/>
  <c r="F181" i="3"/>
  <c r="F177" i="3"/>
  <c r="B98" i="14"/>
  <c r="B97" i="14"/>
  <c r="B96" i="14"/>
  <c r="B95" i="14"/>
  <c r="E98" i="14"/>
  <c r="C98" i="14"/>
  <c r="E97" i="14"/>
  <c r="C97" i="14"/>
  <c r="E96" i="14"/>
  <c r="C96" i="14"/>
  <c r="E95" i="14"/>
  <c r="C95" i="14"/>
  <c r="E94" i="14"/>
  <c r="C94" i="14"/>
  <c r="B94" i="14"/>
  <c r="E18" i="14"/>
  <c r="C18" i="14"/>
  <c r="B18" i="14"/>
  <c r="F172" i="3"/>
  <c r="J372" i="2"/>
  <c r="E17" i="14"/>
  <c r="C17" i="14"/>
  <c r="B17" i="14"/>
  <c r="J371" i="2"/>
  <c r="E89" i="14"/>
  <c r="C89" i="14"/>
  <c r="B89" i="14"/>
  <c r="E88" i="14"/>
  <c r="C88" i="14"/>
  <c r="B88" i="14"/>
  <c r="E87" i="14"/>
  <c r="C87" i="14"/>
  <c r="B87" i="14"/>
  <c r="E91" i="14"/>
  <c r="C91" i="14"/>
  <c r="B91" i="14"/>
  <c r="E93" i="14"/>
  <c r="C93" i="14"/>
  <c r="B93" i="14"/>
  <c r="E92" i="14"/>
  <c r="C92" i="14"/>
  <c r="B92" i="14"/>
  <c r="F171" i="3"/>
  <c r="F164" i="3"/>
  <c r="F168" i="3"/>
  <c r="E90" i="14"/>
  <c r="C90" i="14"/>
  <c r="B90" i="14"/>
  <c r="E16" i="14"/>
  <c r="C16" i="14"/>
  <c r="B16" i="14"/>
  <c r="J370" i="2"/>
  <c r="E86" i="14"/>
  <c r="C86" i="14"/>
  <c r="B86" i="14"/>
  <c r="E85" i="14"/>
  <c r="C85" i="14"/>
  <c r="B85" i="14"/>
  <c r="E83" i="14"/>
  <c r="C83" i="14"/>
  <c r="B83" i="14"/>
  <c r="E84" i="14"/>
  <c r="C84" i="14"/>
  <c r="B84" i="14"/>
  <c r="E82" i="14"/>
  <c r="E81" i="14"/>
  <c r="E80" i="14"/>
  <c r="E79" i="14"/>
  <c r="E77" i="14"/>
  <c r="E76" i="14"/>
  <c r="C82" i="14"/>
  <c r="B82" i="14"/>
  <c r="C81" i="14"/>
  <c r="B81" i="14"/>
  <c r="C80" i="14"/>
  <c r="B80" i="14"/>
  <c r="C79" i="14"/>
  <c r="B79" i="14"/>
  <c r="F78" i="14"/>
  <c r="C78" i="14"/>
  <c r="B78" i="14"/>
  <c r="C77" i="14"/>
  <c r="B77" i="14"/>
  <c r="C76" i="14"/>
  <c r="B76" i="14"/>
  <c r="F75" i="14"/>
  <c r="C75" i="14"/>
  <c r="B75" i="14"/>
  <c r="F74" i="14"/>
  <c r="C74" i="14"/>
  <c r="B74" i="14"/>
  <c r="F152" i="3"/>
  <c r="E15" i="14"/>
  <c r="C15" i="14"/>
  <c r="B15" i="14"/>
  <c r="J369" i="2"/>
  <c r="F163" i="3"/>
  <c r="E14" i="14"/>
  <c r="C14" i="14"/>
  <c r="B14" i="14"/>
  <c r="E13" i="14"/>
  <c r="C13" i="14"/>
  <c r="B13" i="14"/>
  <c r="E12" i="14"/>
  <c r="C12" i="14"/>
  <c r="B12" i="14"/>
  <c r="E11" i="14"/>
  <c r="C11" i="14"/>
  <c r="B11" i="14"/>
  <c r="J368" i="2"/>
  <c r="J366" i="2"/>
  <c r="J367" i="2"/>
  <c r="J365" i="2"/>
  <c r="F73" i="14"/>
  <c r="C73" i="14"/>
  <c r="B73" i="14"/>
  <c r="E72" i="14"/>
  <c r="C72" i="14"/>
  <c r="B72" i="14"/>
  <c r="E71" i="14"/>
  <c r="C71" i="14"/>
  <c r="B71" i="14"/>
  <c r="E70" i="14"/>
  <c r="C70" i="14"/>
  <c r="B70" i="14"/>
  <c r="E69" i="14"/>
  <c r="C69" i="14"/>
  <c r="B69" i="14"/>
  <c r="E68" i="14"/>
  <c r="C68" i="14"/>
  <c r="B68" i="14"/>
  <c r="E67" i="14"/>
  <c r="C67" i="14"/>
  <c r="B67" i="14"/>
  <c r="E66" i="14"/>
  <c r="C66" i="14"/>
  <c r="B66" i="14"/>
  <c r="E65" i="14"/>
  <c r="C65" i="14"/>
  <c r="B65" i="14"/>
  <c r="E64" i="14"/>
  <c r="C64" i="14"/>
  <c r="B64" i="14"/>
  <c r="F151" i="3"/>
  <c r="F145" i="3"/>
  <c r="F143" i="3"/>
  <c r="F136" i="3"/>
  <c r="E58" i="14"/>
  <c r="C58" i="14"/>
  <c r="B58" i="14"/>
  <c r="F59" i="14"/>
  <c r="C59" i="14"/>
  <c r="B59" i="14"/>
  <c r="E63" i="14"/>
  <c r="C63" i="14"/>
  <c r="B63" i="14"/>
  <c r="E62" i="14"/>
  <c r="C62" i="14"/>
  <c r="B62" i="14"/>
  <c r="E61" i="14"/>
  <c r="C61" i="14"/>
  <c r="B61" i="14"/>
  <c r="E60" i="14"/>
  <c r="C60" i="14"/>
  <c r="B60" i="14"/>
  <c r="F53" i="14"/>
  <c r="F57" i="14"/>
  <c r="F56" i="14"/>
  <c r="E57" i="14"/>
  <c r="C57" i="14"/>
  <c r="E56" i="14"/>
  <c r="C56" i="14"/>
  <c r="E55" i="14"/>
  <c r="C55" i="14"/>
  <c r="B55" i="14"/>
  <c r="E54" i="14"/>
  <c r="C54" i="14"/>
  <c r="B54" i="14"/>
  <c r="C53" i="14"/>
  <c r="B53" i="14"/>
  <c r="E10" i="14"/>
  <c r="C10" i="14"/>
  <c r="B10" i="14"/>
  <c r="E9" i="14"/>
  <c r="C9" i="14"/>
  <c r="B9" i="14"/>
  <c r="J364" i="2"/>
  <c r="J363" i="2"/>
  <c r="F51" i="14"/>
  <c r="E52" i="14"/>
  <c r="C52" i="14"/>
  <c r="B52" i="14"/>
  <c r="F44" i="14"/>
  <c r="C51" i="14"/>
  <c r="B51" i="14"/>
  <c r="E50" i="14"/>
  <c r="C50" i="14"/>
  <c r="B50" i="14"/>
  <c r="E49" i="14"/>
  <c r="C49" i="14"/>
  <c r="B49" i="14"/>
  <c r="E48" i="14"/>
  <c r="C48" i="14"/>
  <c r="B48" i="14"/>
  <c r="E47" i="14"/>
  <c r="C47" i="14"/>
  <c r="B47" i="14"/>
  <c r="E46" i="14"/>
  <c r="C46" i="14"/>
  <c r="B46" i="14"/>
  <c r="E45" i="14"/>
  <c r="C45" i="14"/>
  <c r="B45" i="14"/>
  <c r="C44" i="14"/>
  <c r="B44" i="14"/>
  <c r="F130" i="3"/>
  <c r="F127" i="3"/>
  <c r="E42" i="14"/>
  <c r="C42" i="14"/>
  <c r="B42" i="14"/>
  <c r="F121" i="3"/>
  <c r="E43" i="14"/>
  <c r="C43" i="14"/>
  <c r="B43" i="14"/>
  <c r="E41" i="14"/>
  <c r="C41" i="14"/>
  <c r="B41" i="14"/>
  <c r="F119" i="3"/>
  <c r="E40" i="14"/>
  <c r="C40" i="14"/>
  <c r="B40" i="14"/>
  <c r="E39" i="14"/>
  <c r="C39" i="14"/>
  <c r="B39" i="14"/>
  <c r="E8" i="14"/>
  <c r="C8" i="14"/>
  <c r="B8" i="14"/>
  <c r="J362" i="2"/>
  <c r="E7" i="14"/>
  <c r="C7" i="14"/>
  <c r="B7" i="14"/>
  <c r="J361" i="2"/>
  <c r="F34" i="14"/>
  <c r="E38" i="14"/>
  <c r="C38" i="14"/>
  <c r="B38" i="14"/>
  <c r="E37" i="14"/>
  <c r="C37" i="14"/>
  <c r="B37" i="14"/>
  <c r="E36" i="14"/>
  <c r="C36" i="14"/>
  <c r="B36" i="14"/>
  <c r="E35" i="14"/>
  <c r="C35" i="14"/>
  <c r="B35" i="14"/>
  <c r="C34" i="14"/>
  <c r="B34" i="14"/>
  <c r="E33" i="14"/>
  <c r="C33" i="14"/>
  <c r="B33" i="14"/>
  <c r="F116" i="3"/>
  <c r="F112" i="3"/>
  <c r="B32" i="14"/>
  <c r="B31" i="14"/>
  <c r="B30" i="14"/>
  <c r="E32" i="14"/>
  <c r="C32" i="14"/>
  <c r="E6" i="14"/>
  <c r="C6" i="14"/>
  <c r="B6" i="14"/>
  <c r="J360" i="2"/>
  <c r="E5" i="14"/>
  <c r="E4" i="14"/>
  <c r="C5" i="14"/>
  <c r="C4" i="14"/>
  <c r="B5" i="14"/>
  <c r="B4" i="14"/>
  <c r="J359" i="2"/>
  <c r="J358" i="2"/>
  <c r="J356" i="2"/>
  <c r="E31" i="14"/>
  <c r="C31" i="14"/>
  <c r="E30" i="14"/>
  <c r="C30" i="14"/>
  <c r="E29" i="14"/>
  <c r="C29" i="14"/>
  <c r="B29" i="14"/>
  <c r="E28" i="14"/>
  <c r="C28" i="14"/>
  <c r="B28" i="14"/>
  <c r="F109" i="3"/>
  <c r="F105" i="3"/>
  <c r="E27" i="14"/>
  <c r="C27" i="14"/>
  <c r="B27" i="14"/>
  <c r="E19" i="14"/>
  <c r="C19" i="14"/>
  <c r="B19" i="14"/>
  <c r="E26" i="14"/>
  <c r="C26" i="14"/>
  <c r="B26" i="14"/>
  <c r="E25" i="14"/>
  <c r="C25" i="14"/>
  <c r="B25" i="14"/>
  <c r="F93" i="13"/>
  <c r="C93" i="13"/>
  <c r="B93" i="13"/>
  <c r="E92" i="13"/>
  <c r="C92" i="13"/>
  <c r="B92" i="13"/>
  <c r="E91" i="13"/>
  <c r="C91" i="13"/>
  <c r="B91" i="13"/>
  <c r="E90" i="13"/>
  <c r="C90" i="13"/>
  <c r="B90" i="13"/>
  <c r="E89" i="13"/>
  <c r="C89" i="13"/>
  <c r="B89" i="13"/>
  <c r="E88" i="13"/>
  <c r="C88" i="13"/>
  <c r="B88" i="13"/>
  <c r="F95" i="3"/>
  <c r="E24" i="14"/>
  <c r="C24" i="14"/>
  <c r="B24" i="14"/>
  <c r="E23" i="14"/>
  <c r="C23" i="14"/>
  <c r="B23" i="14"/>
  <c r="E22" i="14"/>
  <c r="C22" i="14"/>
  <c r="B22" i="14"/>
  <c r="E21" i="14"/>
  <c r="C21" i="14"/>
  <c r="B21" i="14"/>
  <c r="F20" i="14"/>
  <c r="C20" i="14"/>
  <c r="B20" i="14"/>
  <c r="F102" i="3"/>
  <c r="F90" i="3"/>
  <c r="E18" i="13"/>
  <c r="C18" i="13"/>
  <c r="B18" i="13"/>
  <c r="J355" i="2"/>
  <c r="E17" i="13"/>
  <c r="C17" i="13"/>
  <c r="B17" i="13"/>
  <c r="J354" i="2"/>
  <c r="E87" i="13"/>
  <c r="C87" i="13"/>
  <c r="B87" i="13"/>
  <c r="B86" i="13"/>
  <c r="E86" i="13"/>
  <c r="C86" i="13"/>
  <c r="E16" i="13"/>
  <c r="C16" i="13"/>
  <c r="B16" i="13"/>
  <c r="B19" i="13"/>
  <c r="C19" i="13"/>
  <c r="E19" i="13"/>
  <c r="J353" i="2"/>
  <c r="E85" i="13"/>
  <c r="C85" i="13"/>
  <c r="B85" i="13"/>
  <c r="E83" i="13"/>
  <c r="C83" i="13"/>
  <c r="B83" i="13"/>
  <c r="E82" i="13"/>
  <c r="C82" i="13"/>
  <c r="B82" i="13"/>
  <c r="F78" i="13"/>
  <c r="C78" i="13"/>
  <c r="B78" i="13"/>
  <c r="E77" i="13"/>
  <c r="B77" i="13"/>
  <c r="C77" i="13"/>
  <c r="E74" i="13"/>
  <c r="C74" i="13"/>
  <c r="B74" i="13"/>
  <c r="E75" i="13"/>
  <c r="C75" i="13"/>
  <c r="B75" i="13"/>
  <c r="E81" i="13"/>
  <c r="C81" i="13"/>
  <c r="B81" i="13"/>
  <c r="E80" i="13"/>
  <c r="C80" i="13"/>
  <c r="B80" i="13"/>
  <c r="E79" i="13"/>
  <c r="C79" i="13"/>
  <c r="B79" i="13"/>
  <c r="F76" i="13"/>
  <c r="C76" i="13"/>
  <c r="B76" i="13"/>
  <c r="G84" i="13"/>
  <c r="E84" i="13"/>
  <c r="C84" i="13"/>
  <c r="B84" i="13"/>
  <c r="F86" i="3"/>
  <c r="F77" i="3"/>
  <c r="E15" i="13"/>
  <c r="C15" i="13"/>
  <c r="B15" i="13"/>
  <c r="J352" i="2"/>
  <c r="E73" i="13"/>
  <c r="C73" i="13"/>
  <c r="B73" i="13"/>
  <c r="E14" i="13"/>
  <c r="C14" i="13"/>
  <c r="B14" i="13"/>
  <c r="E13" i="13"/>
  <c r="C13" i="13"/>
  <c r="B13" i="13"/>
  <c r="J351" i="2"/>
  <c r="E71" i="13"/>
  <c r="C71" i="13"/>
  <c r="B71" i="13"/>
  <c r="E72" i="13"/>
  <c r="C72" i="13"/>
  <c r="B72" i="13"/>
  <c r="F74" i="3"/>
  <c r="E70" i="13"/>
  <c r="C70" i="13"/>
  <c r="B70" i="13"/>
  <c r="E69" i="13"/>
  <c r="C69" i="13"/>
  <c r="B69" i="13"/>
  <c r="F71" i="3"/>
  <c r="E62" i="13"/>
  <c r="C62" i="13"/>
  <c r="B62" i="13"/>
  <c r="E68" i="13"/>
  <c r="C68" i="13"/>
  <c r="B68" i="13"/>
  <c r="E12" i="13"/>
  <c r="C12" i="13"/>
  <c r="B12" i="13"/>
  <c r="J349" i="2"/>
  <c r="F63" i="13"/>
  <c r="E67" i="13"/>
  <c r="C67" i="13"/>
  <c r="B67" i="13"/>
  <c r="E66" i="13"/>
  <c r="C66" i="13"/>
  <c r="B66" i="13"/>
  <c r="E65" i="13"/>
  <c r="C65" i="13"/>
  <c r="B65" i="13"/>
  <c r="E64" i="13"/>
  <c r="C64" i="13"/>
  <c r="B64" i="13"/>
  <c r="C63" i="13"/>
  <c r="B63" i="13"/>
  <c r="F56" i="13"/>
  <c r="F61" i="13"/>
  <c r="C61" i="13"/>
  <c r="B61" i="13"/>
  <c r="E60" i="13"/>
  <c r="C60" i="13"/>
  <c r="B60" i="13"/>
  <c r="E59" i="13"/>
  <c r="C59" i="13"/>
  <c r="B59" i="13"/>
  <c r="E58" i="13"/>
  <c r="C58" i="13"/>
  <c r="B58" i="13"/>
  <c r="E57" i="13"/>
  <c r="C57" i="13"/>
  <c r="B57" i="13"/>
  <c r="E56" i="13"/>
  <c r="C56" i="13"/>
  <c r="B56" i="13"/>
  <c r="F55" i="13"/>
  <c r="E55" i="13"/>
  <c r="C55" i="13"/>
  <c r="B55" i="13"/>
  <c r="E54" i="13"/>
  <c r="C54" i="13"/>
  <c r="B54" i="13"/>
  <c r="E53" i="13"/>
  <c r="C53" i="13"/>
  <c r="B53" i="13"/>
  <c r="F63" i="3"/>
  <c r="E10" i="13"/>
  <c r="C10" i="13"/>
  <c r="B10" i="13"/>
  <c r="J347" i="2"/>
  <c r="E52" i="13"/>
  <c r="C52" i="13"/>
  <c r="B52" i="13"/>
  <c r="E51" i="13"/>
  <c r="C51" i="13"/>
  <c r="B51" i="13"/>
  <c r="F53" i="3"/>
  <c r="E11" i="13"/>
  <c r="C11" i="13"/>
  <c r="B11" i="13"/>
  <c r="J348" i="2"/>
  <c r="E50" i="13"/>
  <c r="C50" i="13"/>
  <c r="B50" i="13"/>
  <c r="E49" i="13"/>
  <c r="C49" i="13"/>
  <c r="B49" i="13"/>
  <c r="E48" i="13"/>
  <c r="C48" i="13"/>
  <c r="B48" i="13"/>
  <c r="H4" i="16" l="1"/>
  <c r="H5" i="16" s="1"/>
  <c r="H6" i="16" s="1"/>
  <c r="H7" i="16" s="1"/>
  <c r="H8" i="16" s="1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1" i="15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s="1"/>
  <c r="H94" i="15" s="1"/>
  <c r="H95" i="15" s="1"/>
  <c r="H96" i="15" s="1"/>
  <c r="H97" i="15" s="1"/>
  <c r="H98" i="15" s="1"/>
  <c r="H99" i="15" s="1"/>
  <c r="H100" i="15" s="1"/>
  <c r="H101" i="15" s="1"/>
  <c r="H102" i="15" s="1"/>
  <c r="H103" i="15" s="1"/>
  <c r="H104" i="15" s="1"/>
  <c r="H105" i="15" s="1"/>
  <c r="H106" i="15" s="1"/>
  <c r="H107" i="15" s="1"/>
  <c r="H108" i="15" s="1"/>
  <c r="H109" i="15" s="1"/>
  <c r="H110" i="15" s="1"/>
  <c r="H111" i="15" s="1"/>
  <c r="H20" i="16"/>
  <c r="H21" i="16" s="1"/>
  <c r="H4" i="15"/>
  <c r="H5" i="15" s="1"/>
  <c r="H6" i="15" s="1"/>
  <c r="H7" i="15" s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4" i="14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E9" i="13"/>
  <c r="C9" i="13"/>
  <c r="B9" i="13"/>
  <c r="J346" i="2"/>
  <c r="E46" i="13"/>
  <c r="C46" i="13"/>
  <c r="B47" i="13"/>
  <c r="B46" i="13"/>
  <c r="B45" i="13"/>
  <c r="B44" i="13"/>
  <c r="B43" i="13"/>
  <c r="B42" i="13"/>
  <c r="E47" i="13"/>
  <c r="C47" i="13"/>
  <c r="E45" i="13"/>
  <c r="C45" i="13"/>
  <c r="E44" i="13"/>
  <c r="C44" i="13"/>
  <c r="E43" i="13"/>
  <c r="C43" i="13"/>
  <c r="E42" i="13"/>
  <c r="C42" i="13"/>
  <c r="F49" i="3"/>
  <c r="F41" i="13"/>
  <c r="C41" i="13"/>
  <c r="B41" i="13"/>
  <c r="E8" i="13"/>
  <c r="C8" i="13"/>
  <c r="B8" i="13"/>
  <c r="E7" i="13"/>
  <c r="C7" i="13"/>
  <c r="B7" i="13"/>
  <c r="E6" i="13"/>
  <c r="C6" i="13"/>
  <c r="B6" i="13"/>
  <c r="E5" i="13"/>
  <c r="C5" i="13"/>
  <c r="B5" i="13"/>
  <c r="E4" i="13"/>
  <c r="C4" i="13"/>
  <c r="B4" i="13"/>
  <c r="E40" i="13"/>
  <c r="C40" i="13"/>
  <c r="B40" i="13"/>
  <c r="F39" i="13"/>
  <c r="C39" i="13"/>
  <c r="B39" i="13"/>
  <c r="F41" i="3"/>
  <c r="E38" i="13"/>
  <c r="C38" i="13"/>
  <c r="B38" i="13"/>
  <c r="E37" i="13"/>
  <c r="C37" i="13"/>
  <c r="B37" i="13"/>
  <c r="E36" i="13"/>
  <c r="C36" i="13"/>
  <c r="B36" i="13"/>
  <c r="E35" i="13"/>
  <c r="C35" i="13"/>
  <c r="B35" i="13"/>
  <c r="J344" i="2"/>
  <c r="E34" i="13"/>
  <c r="C34" i="13"/>
  <c r="B34" i="13"/>
  <c r="F35" i="3"/>
  <c r="E33" i="13"/>
  <c r="C33" i="13"/>
  <c r="B33" i="13"/>
  <c r="E30" i="13"/>
  <c r="C30" i="13"/>
  <c r="B30" i="13"/>
  <c r="J333" i="2"/>
  <c r="J336" i="2"/>
  <c r="J343" i="2"/>
  <c r="E27" i="13"/>
  <c r="C27" i="13"/>
  <c r="B27" i="13"/>
  <c r="E26" i="13"/>
  <c r="C26" i="13"/>
  <c r="B26" i="13"/>
  <c r="F20" i="13"/>
  <c r="E31" i="13"/>
  <c r="E29" i="13"/>
  <c r="E28" i="13"/>
  <c r="E25" i="13"/>
  <c r="E24" i="13"/>
  <c r="E23" i="13"/>
  <c r="E22" i="13"/>
  <c r="E21" i="13"/>
  <c r="C32" i="13"/>
  <c r="C31" i="13"/>
  <c r="C29" i="13"/>
  <c r="C28" i="13"/>
  <c r="C25" i="13"/>
  <c r="C24" i="13"/>
  <c r="C23" i="13"/>
  <c r="C22" i="13"/>
  <c r="C21" i="13"/>
  <c r="C20" i="13"/>
  <c r="B32" i="13"/>
  <c r="B31" i="13"/>
  <c r="B29" i="13"/>
  <c r="B28" i="13"/>
  <c r="B25" i="13"/>
  <c r="B24" i="13"/>
  <c r="B23" i="13"/>
  <c r="B22" i="13"/>
  <c r="B21" i="13"/>
  <c r="B20" i="13"/>
  <c r="H22" i="16" l="1"/>
  <c r="H23" i="16" s="1"/>
  <c r="H24" i="16" s="1"/>
  <c r="H25" i="16" s="1"/>
  <c r="H26" i="16" s="1"/>
  <c r="H27" i="16" s="1"/>
  <c r="H28" i="16" s="1"/>
  <c r="H29" i="16" s="1"/>
  <c r="H30" i="16" s="1"/>
  <c r="H31" i="16" s="1"/>
  <c r="H32" i="16" s="1"/>
  <c r="H33" i="16" s="1"/>
  <c r="H34" i="16" s="1"/>
  <c r="H35" i="16" s="1"/>
  <c r="H36" i="16" s="1"/>
  <c r="H37" i="16" s="1"/>
  <c r="H38" i="16" s="1"/>
  <c r="H39" i="16" s="1"/>
  <c r="H40" i="16" s="1"/>
  <c r="H41" i="16" s="1"/>
  <c r="H42" i="16" s="1"/>
  <c r="H43" i="16" s="1"/>
  <c r="H44" i="16" s="1"/>
  <c r="H45" i="16" s="1"/>
  <c r="H46" i="16" s="1"/>
  <c r="H47" i="16" s="1"/>
  <c r="H48" i="16" s="1"/>
  <c r="H49" i="16" s="1"/>
  <c r="H50" i="16" s="1"/>
  <c r="H51" i="16" s="1"/>
  <c r="H52" i="16" s="1"/>
  <c r="H53" i="16" s="1"/>
  <c r="H54" i="16" s="1"/>
  <c r="H55" i="16" s="1"/>
  <c r="H56" i="16" s="1"/>
  <c r="H57" i="16" s="1"/>
  <c r="H58" i="16" s="1"/>
  <c r="H59" i="16" s="1"/>
  <c r="H60" i="16" s="1"/>
  <c r="H61" i="16" s="1"/>
  <c r="H62" i="16" s="1"/>
  <c r="H63" i="16" s="1"/>
  <c r="H64" i="16" s="1"/>
  <c r="H65" i="16" s="1"/>
  <c r="H66" i="16" s="1"/>
  <c r="H67" i="16" s="1"/>
  <c r="H68" i="16" s="1"/>
  <c r="H69" i="16" s="1"/>
  <c r="H70" i="16" s="1"/>
  <c r="H71" i="16" s="1"/>
  <c r="H72" i="16" s="1"/>
  <c r="H73" i="16" s="1"/>
  <c r="H74" i="16" s="1"/>
  <c r="H75" i="16" s="1"/>
  <c r="H76" i="16" s="1"/>
  <c r="H54" i="14"/>
  <c r="H56" i="14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H70" i="14" s="1"/>
  <c r="H71" i="14" s="1"/>
  <c r="H72" i="14" s="1"/>
  <c r="H4" i="13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F31" i="3"/>
  <c r="P338" i="2"/>
  <c r="T338" i="2" s="1"/>
  <c r="J328" i="2"/>
  <c r="F19" i="3"/>
  <c r="F16" i="3"/>
  <c r="N329" i="2"/>
  <c r="M329" i="2"/>
  <c r="L329" i="2"/>
  <c r="K329" i="2"/>
  <c r="N308" i="2"/>
  <c r="F14" i="3"/>
  <c r="F12" i="3"/>
  <c r="F8" i="3"/>
  <c r="J327" i="2"/>
  <c r="J321" i="2"/>
  <c r="J319" i="2"/>
  <c r="J315" i="2"/>
  <c r="M308" i="2"/>
  <c r="L308" i="2"/>
  <c r="K308" i="2"/>
  <c r="J295" i="2"/>
  <c r="J298" i="2"/>
  <c r="J301" i="2"/>
  <c r="N302" i="2"/>
  <c r="M302" i="2"/>
  <c r="L302" i="2"/>
  <c r="K302" i="2"/>
  <c r="J185" i="2"/>
  <c r="J262" i="2"/>
  <c r="P263" i="2"/>
  <c r="U263" i="2" s="1"/>
  <c r="N291" i="2"/>
  <c r="M291" i="2"/>
  <c r="L291" i="2"/>
  <c r="K291" i="2"/>
  <c r="N284" i="2"/>
  <c r="M284" i="2"/>
  <c r="L284" i="2"/>
  <c r="K284" i="2"/>
  <c r="N269" i="2"/>
  <c r="M269" i="2"/>
  <c r="L269" i="2"/>
  <c r="K269" i="2"/>
  <c r="N251" i="2"/>
  <c r="M251" i="2"/>
  <c r="L251" i="2"/>
  <c r="K251" i="2"/>
  <c r="N244" i="2"/>
  <c r="M244" i="2"/>
  <c r="L244" i="2"/>
  <c r="K244" i="2"/>
  <c r="N232" i="2"/>
  <c r="M232" i="2"/>
  <c r="L232" i="2"/>
  <c r="K232" i="2"/>
  <c r="N225" i="2"/>
  <c r="M225" i="2"/>
  <c r="L225" i="2"/>
  <c r="K225" i="2"/>
  <c r="N215" i="2"/>
  <c r="M215" i="2"/>
  <c r="L215" i="2"/>
  <c r="K215" i="2"/>
  <c r="N208" i="2"/>
  <c r="M208" i="2"/>
  <c r="L208" i="2"/>
  <c r="K208" i="2"/>
  <c r="N198" i="2"/>
  <c r="M198" i="2"/>
  <c r="L198" i="2"/>
  <c r="K198" i="2"/>
  <c r="N191" i="2"/>
  <c r="M191" i="2"/>
  <c r="L191" i="2"/>
  <c r="K191" i="2"/>
  <c r="N180" i="2"/>
  <c r="M180" i="2"/>
  <c r="L180" i="2"/>
  <c r="K180" i="2"/>
  <c r="N170" i="2"/>
  <c r="M170" i="2"/>
  <c r="L170" i="2"/>
  <c r="K170" i="2"/>
  <c r="N162" i="2"/>
  <c r="M162" i="2"/>
  <c r="L162" i="2"/>
  <c r="K162" i="2"/>
  <c r="N143" i="2"/>
  <c r="M143" i="2"/>
  <c r="L143" i="2"/>
  <c r="N136" i="2"/>
  <c r="M136" i="2"/>
  <c r="L136" i="2"/>
  <c r="N126" i="2"/>
  <c r="M126" i="2"/>
  <c r="L126" i="2"/>
  <c r="N118" i="2"/>
  <c r="M118" i="2"/>
  <c r="L118" i="2"/>
  <c r="N98" i="2"/>
  <c r="M98" i="2"/>
  <c r="L98" i="2"/>
  <c r="K143" i="2"/>
  <c r="K136" i="2"/>
  <c r="K126" i="2"/>
  <c r="K118" i="2"/>
  <c r="K98" i="2"/>
  <c r="P186" i="2"/>
  <c r="S186" i="2" s="1"/>
  <c r="J282" i="2"/>
  <c r="J67" i="2"/>
  <c r="J73" i="2"/>
  <c r="J75" i="2"/>
  <c r="J78" i="2"/>
  <c r="J85" i="2"/>
  <c r="J95" i="2"/>
  <c r="P96" i="2"/>
  <c r="R96" i="2" s="1"/>
  <c r="J106" i="2"/>
  <c r="J109" i="2"/>
  <c r="J121" i="2"/>
  <c r="J131" i="2"/>
  <c r="J134" i="2"/>
  <c r="J139" i="2"/>
  <c r="J150" i="2"/>
  <c r="J154" i="2"/>
  <c r="J161" i="2"/>
  <c r="J176" i="2"/>
  <c r="J178" i="2"/>
  <c r="J202" i="2"/>
  <c r="J220" i="2"/>
  <c r="J223" i="2"/>
  <c r="J229" i="2"/>
  <c r="J238" i="2"/>
  <c r="J240" i="2"/>
  <c r="J243" i="2"/>
  <c r="J257" i="2"/>
  <c r="J260" i="2"/>
  <c r="J276" i="2"/>
  <c r="J278" i="2"/>
  <c r="H77" i="16" l="1"/>
  <c r="H78" i="16" s="1"/>
  <c r="H79" i="16" s="1"/>
  <c r="H80" i="16" s="1"/>
  <c r="H81" i="16" s="1"/>
  <c r="H82" i="16" s="1"/>
  <c r="H83" i="16" s="1"/>
  <c r="H84" i="16" s="1"/>
  <c r="H85" i="16" s="1"/>
  <c r="H86" i="16" s="1"/>
  <c r="H87" i="16" s="1"/>
  <c r="H88" i="16" s="1"/>
  <c r="H89" i="16" s="1"/>
  <c r="H90" i="16" s="1"/>
  <c r="H91" i="16" s="1"/>
  <c r="H92" i="16" s="1"/>
  <c r="H93" i="16" s="1"/>
  <c r="H94" i="16" s="1"/>
  <c r="H95" i="16" s="1"/>
  <c r="H96" i="16" s="1"/>
  <c r="H97" i="16" s="1"/>
  <c r="H98" i="16" s="1"/>
  <c r="H99" i="16" s="1"/>
  <c r="H100" i="16" s="1"/>
  <c r="H101" i="16" s="1"/>
  <c r="H102" i="16" s="1"/>
  <c r="H103" i="16" s="1"/>
  <c r="H104" i="16" s="1"/>
  <c r="H105" i="16" s="1"/>
  <c r="H106" i="16" s="1"/>
  <c r="H107" i="16" s="1"/>
  <c r="H108" i="16" s="1"/>
  <c r="H109" i="16" s="1"/>
  <c r="H110" i="16" s="1"/>
  <c r="H111" i="16" s="1"/>
  <c r="H112" i="16" s="1"/>
  <c r="H113" i="16" s="1"/>
  <c r="H114" i="16" s="1"/>
  <c r="H115" i="16" s="1"/>
  <c r="H116" i="16" s="1"/>
  <c r="H117" i="16" s="1"/>
  <c r="H118" i="16" s="1"/>
  <c r="H119" i="16" s="1"/>
  <c r="H120" i="16" s="1"/>
  <c r="H121" i="16" s="1"/>
  <c r="H122" i="16" s="1"/>
  <c r="H123" i="16" s="1"/>
  <c r="H124" i="16" s="1"/>
  <c r="H125" i="16" s="1"/>
  <c r="H126" i="16" s="1"/>
  <c r="H127" i="16" s="1"/>
  <c r="H128" i="16" s="1"/>
  <c r="H129" i="16" s="1"/>
  <c r="H130" i="16" s="1"/>
  <c r="H131" i="16" s="1"/>
  <c r="H132" i="16" s="1"/>
  <c r="H133" i="16" s="1"/>
  <c r="H134" i="16" s="1"/>
  <c r="H135" i="16" s="1"/>
  <c r="H136" i="16" s="1"/>
  <c r="H137" i="16" s="1"/>
  <c r="H138" i="16" s="1"/>
  <c r="H139" i="16" s="1"/>
  <c r="H140" i="16" s="1"/>
  <c r="H141" i="16" s="1"/>
  <c r="H142" i="16" s="1"/>
  <c r="H143" i="16" s="1"/>
  <c r="H144" i="16" s="1"/>
  <c r="H145" i="16" s="1"/>
  <c r="H146" i="16" s="1"/>
  <c r="H147" i="16" s="1"/>
  <c r="H148" i="16" s="1"/>
  <c r="H149" i="16" s="1"/>
  <c r="U186" i="2"/>
  <c r="P302" i="2"/>
  <c r="S302" i="2" s="1"/>
  <c r="P208" i="2"/>
  <c r="S208" i="2" s="1"/>
  <c r="P118" i="2"/>
  <c r="S118" i="2" s="1"/>
  <c r="S263" i="2"/>
  <c r="H73" i="14"/>
  <c r="H74" i="14" s="1"/>
  <c r="H75" i="14" s="1"/>
  <c r="H76" i="14" s="1"/>
  <c r="H77" i="14" s="1"/>
  <c r="H78" i="14" s="1"/>
  <c r="H79" i="14" s="1"/>
  <c r="H80" i="14" s="1"/>
  <c r="H81" i="14" s="1"/>
  <c r="H82" i="14" s="1"/>
  <c r="H83" i="14" s="1"/>
  <c r="H84" i="14" s="1"/>
  <c r="H85" i="14" s="1"/>
  <c r="H86" i="14" s="1"/>
  <c r="H87" i="14" s="1"/>
  <c r="H88" i="14" s="1"/>
  <c r="H89" i="14" s="1"/>
  <c r="H90" i="14" s="1"/>
  <c r="H91" i="14" s="1"/>
  <c r="H92" i="14" s="1"/>
  <c r="H93" i="14" s="1"/>
  <c r="H94" i="14" s="1"/>
  <c r="H95" i="14" s="1"/>
  <c r="H96" i="14" s="1"/>
  <c r="H97" i="14" s="1"/>
  <c r="H98" i="14" s="1"/>
  <c r="H99" i="14" s="1"/>
  <c r="H100" i="14" s="1"/>
  <c r="H101" i="14" s="1"/>
  <c r="H102" i="14" s="1"/>
  <c r="H103" i="14" s="1"/>
  <c r="P143" i="2"/>
  <c r="T143" i="2" s="1"/>
  <c r="T263" i="2"/>
  <c r="P126" i="2"/>
  <c r="R126" i="2" s="1"/>
  <c r="P198" i="2"/>
  <c r="S198" i="2" s="1"/>
  <c r="K262" i="2"/>
  <c r="P251" i="2"/>
  <c r="S251" i="2" s="1"/>
  <c r="P284" i="2"/>
  <c r="S284" i="2" s="1"/>
  <c r="R263" i="2"/>
  <c r="P225" i="2"/>
  <c r="S225" i="2" s="1"/>
  <c r="P244" i="2"/>
  <c r="R244" i="2" s="1"/>
  <c r="K185" i="2"/>
  <c r="K187" i="2" s="1"/>
  <c r="P232" i="2"/>
  <c r="S232" i="2" s="1"/>
  <c r="N185" i="2"/>
  <c r="N187" i="2" s="1"/>
  <c r="M185" i="2"/>
  <c r="M187" i="2" s="1"/>
  <c r="H19" i="13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5" i="14"/>
  <c r="T96" i="2"/>
  <c r="U96" i="2"/>
  <c r="P215" i="2"/>
  <c r="S215" i="2" s="1"/>
  <c r="N335" i="2"/>
  <c r="S96" i="2"/>
  <c r="P136" i="2"/>
  <c r="S136" i="2" s="1"/>
  <c r="N262" i="2"/>
  <c r="M335" i="2"/>
  <c r="P162" i="2"/>
  <c r="U162" i="2" s="1"/>
  <c r="P191" i="2"/>
  <c r="S191" i="2" s="1"/>
  <c r="L335" i="2"/>
  <c r="P291" i="2"/>
  <c r="R291" i="2" s="1"/>
  <c r="P308" i="2"/>
  <c r="S308" i="2" s="1"/>
  <c r="R186" i="2"/>
  <c r="L185" i="2"/>
  <c r="P269" i="2"/>
  <c r="S338" i="2"/>
  <c r="K335" i="2"/>
  <c r="P180" i="2"/>
  <c r="T186" i="2"/>
  <c r="M262" i="2"/>
  <c r="P170" i="2"/>
  <c r="S170" i="2" s="1"/>
  <c r="P98" i="2"/>
  <c r="S98" i="2" s="1"/>
  <c r="L262" i="2"/>
  <c r="R338" i="2"/>
  <c r="U338" i="2"/>
  <c r="P329" i="2"/>
  <c r="U329" i="2" s="1"/>
  <c r="U118" i="2" l="1"/>
  <c r="M264" i="2"/>
  <c r="R118" i="2"/>
  <c r="T118" i="2"/>
  <c r="T302" i="2"/>
  <c r="R302" i="2"/>
  <c r="U302" i="2"/>
  <c r="T198" i="2"/>
  <c r="U208" i="2"/>
  <c r="U291" i="2"/>
  <c r="R198" i="2"/>
  <c r="T126" i="2"/>
  <c r="U126" i="2"/>
  <c r="R208" i="2"/>
  <c r="R232" i="2"/>
  <c r="T208" i="2"/>
  <c r="R251" i="2"/>
  <c r="U251" i="2"/>
  <c r="U284" i="2"/>
  <c r="T251" i="2"/>
  <c r="T225" i="2"/>
  <c r="U198" i="2"/>
  <c r="T284" i="2"/>
  <c r="R284" i="2"/>
  <c r="S143" i="2"/>
  <c r="S126" i="2"/>
  <c r="R225" i="2"/>
  <c r="U225" i="2"/>
  <c r="R143" i="2"/>
  <c r="U215" i="2"/>
  <c r="T136" i="2"/>
  <c r="U143" i="2"/>
  <c r="R215" i="2"/>
  <c r="T191" i="2"/>
  <c r="U232" i="2"/>
  <c r="U244" i="2"/>
  <c r="P335" i="2"/>
  <c r="R335" i="2" s="1"/>
  <c r="T308" i="2"/>
  <c r="T244" i="2"/>
  <c r="T232" i="2"/>
  <c r="S244" i="2"/>
  <c r="U308" i="2"/>
  <c r="H51" i="13"/>
  <c r="H52" i="13" s="1"/>
  <c r="L187" i="2"/>
  <c r="P187" i="2" s="1"/>
  <c r="T187" i="2" s="1"/>
  <c r="S162" i="2"/>
  <c r="R136" i="2"/>
  <c r="P185" i="2"/>
  <c r="S185" i="2" s="1"/>
  <c r="R308" i="2"/>
  <c r="R191" i="2"/>
  <c r="T215" i="2"/>
  <c r="T291" i="2"/>
  <c r="U191" i="2"/>
  <c r="S291" i="2"/>
  <c r="U136" i="2"/>
  <c r="T162" i="2"/>
  <c r="R162" i="2"/>
  <c r="K264" i="2"/>
  <c r="T269" i="2"/>
  <c r="S269" i="2"/>
  <c r="R269" i="2"/>
  <c r="U269" i="2"/>
  <c r="T98" i="2"/>
  <c r="R98" i="2"/>
  <c r="U98" i="2"/>
  <c r="U180" i="2"/>
  <c r="T180" i="2"/>
  <c r="S180" i="2"/>
  <c r="U170" i="2"/>
  <c r="R170" i="2"/>
  <c r="T170" i="2"/>
  <c r="N264" i="2"/>
  <c r="R180" i="2"/>
  <c r="P262" i="2"/>
  <c r="M339" i="2"/>
  <c r="T329" i="2"/>
  <c r="R329" i="2"/>
  <c r="S329" i="2"/>
  <c r="T335" i="2" l="1"/>
  <c r="U335" i="2"/>
  <c r="S335" i="2"/>
  <c r="L264" i="2"/>
  <c r="L339" i="2" s="1"/>
  <c r="H53" i="13"/>
  <c r="H54" i="13" s="1"/>
  <c r="H55" i="13" s="1"/>
  <c r="H56" i="13" s="1"/>
  <c r="H57" i="13" s="1"/>
  <c r="H58" i="13" s="1"/>
  <c r="H59" i="13" s="1"/>
  <c r="H60" i="13" s="1"/>
  <c r="H61" i="13" s="1"/>
  <c r="U187" i="2"/>
  <c r="R187" i="2"/>
  <c r="T185" i="2"/>
  <c r="U185" i="2"/>
  <c r="R185" i="2"/>
  <c r="S187" i="2"/>
  <c r="K339" i="2"/>
  <c r="R262" i="2"/>
  <c r="U262" i="2"/>
  <c r="N339" i="2"/>
  <c r="S262" i="2"/>
  <c r="T262" i="2"/>
  <c r="P264" i="2" l="1"/>
  <c r="T264" i="2" s="1"/>
  <c r="H62" i="13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P339" i="2"/>
  <c r="S339" i="2" s="1"/>
  <c r="S264" i="2" l="1"/>
  <c r="R264" i="2"/>
  <c r="U264" i="2"/>
  <c r="T339" i="2"/>
  <c r="R339" i="2"/>
  <c r="H93" i="13"/>
  <c r="U3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Thibault THOMAS</author>
  </authors>
  <commentList>
    <comment ref="K18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K18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Thibault THOMA </t>
        </r>
        <r>
          <rPr>
            <sz val="9"/>
            <color indexed="81"/>
            <rFont val="Tahoma"/>
            <family val="2"/>
          </rPr>
          <t>Quote-part montant d'affectation du résultat de l'année</t>
        </r>
      </text>
    </comment>
    <comment ref="K18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K26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L26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M26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N26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K26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Thibault THOMA </t>
        </r>
        <r>
          <rPr>
            <sz val="9"/>
            <color indexed="81"/>
            <rFont val="Tahoma"/>
            <family val="2"/>
          </rPr>
          <t>Quote-part montant d'affectation du résultat de l'année</t>
        </r>
      </text>
    </comment>
    <comment ref="K26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L26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M26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N26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K33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+ ajouter QONTO</t>
        </r>
      </text>
    </comment>
    <comment ref="L3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M3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N33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O3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P33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perçu dans l'année par associé€
</t>
        </r>
      </text>
    </comment>
    <comment ref="K33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Thibault THOMA </t>
        </r>
        <r>
          <rPr>
            <sz val="9"/>
            <color indexed="81"/>
            <rFont val="Tahoma"/>
            <family val="2"/>
          </rPr>
          <t>Quote-part montant d'affectation du résultat de l'année</t>
        </r>
      </text>
    </comment>
    <comment ref="L33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Thibault THOMA </t>
        </r>
        <r>
          <rPr>
            <sz val="9"/>
            <color indexed="81"/>
            <rFont val="Tahoma"/>
            <family val="2"/>
          </rPr>
          <t>Quote-part montant d'affectation du résultat de l'année</t>
        </r>
      </text>
    </comment>
    <comment ref="M33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Thibault THOMA </t>
        </r>
        <r>
          <rPr>
            <sz val="9"/>
            <color indexed="81"/>
            <rFont val="Tahoma"/>
            <family val="2"/>
          </rPr>
          <t>Quote-part montant d'affectation du résultat de l'année</t>
        </r>
      </text>
    </comment>
    <comment ref="N338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Thibault THOMA </t>
        </r>
        <r>
          <rPr>
            <sz val="9"/>
            <color indexed="81"/>
            <rFont val="Tahoma"/>
            <family val="2"/>
          </rPr>
          <t>Quote-part montant d'affectation du résultat de l'année</t>
        </r>
      </text>
    </comment>
    <comment ref="K33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L33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M33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  <comment ref="N33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du compte courant d'associé€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D14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Renouvellement carte de paiement non demandé par TT
Réclamation faite le 24/09/20 par tél TT --&gt; support Qonto
</t>
        </r>
      </text>
    </comment>
    <comment ref="G541" authorId="0" shapeId="0" xr:uid="{EE6AA424-4675-46B9-8471-47B66604BB49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LRAR déposé le 10/04/2024 sur site Timbre en ligne avec demande date de dpôt du LRAR le 16/04/2024</t>
        </r>
      </text>
    </comment>
    <comment ref="D567" authorId="0" shapeId="0" xr:uid="{44C4CE32-A0BF-454B-B969-8A897C386129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Solde créditeur au 31/12/2023 : 3 158,28 €
Chargescourantes 1T24 : 2 758,00
Charges courantes 2T24 : 2 758,00
soit : 3158,28 - (2758+2758) =  2 357,72 €</t>
        </r>
      </text>
    </comment>
    <comment ref="G583" authorId="0" shapeId="0" xr:uid="{05374D28-9ACD-4321-9A82-91F8DD6202D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LRAR déposé le 10/04/2024 sur site Timbre en ligne avec demande date de dpôt du LRAR le 16/04/2024</t>
        </r>
      </text>
    </comment>
    <comment ref="D597" authorId="0" shapeId="0" xr:uid="{0274A182-82DD-4AA9-B826-1D1F4173E6D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Virement à émettre le 28/10/2024</t>
        </r>
      </text>
    </comment>
    <comment ref="D598" authorId="0" shapeId="0" xr:uid="{4BB38F86-E44B-492C-9724-A210E34996FC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Virement à émettre le 28/10/2024</t>
        </r>
      </text>
    </comment>
    <comment ref="D607" authorId="0" shapeId="0" xr:uid="{D822676C-B1CE-4473-9D92-C46E9BBD92FD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Virement à émettre le 28/10/2024</t>
        </r>
      </text>
    </comment>
  </commentList>
</comments>
</file>

<file path=xl/sharedStrings.xml><?xml version="1.0" encoding="utf-8"?>
<sst xmlns="http://schemas.openxmlformats.org/spreadsheetml/2006/main" count="4829" uniqueCount="347">
  <si>
    <t>A-M</t>
  </si>
  <si>
    <t>ET</t>
  </si>
  <si>
    <t>DT</t>
  </si>
  <si>
    <t>TT</t>
  </si>
  <si>
    <t>Virement</t>
  </si>
  <si>
    <t xml:space="preserve"> </t>
  </si>
  <si>
    <t>débité le</t>
  </si>
  <si>
    <t>Virement GERLOGE</t>
  </si>
  <si>
    <t>Intérêts &amp; commissions</t>
  </si>
  <si>
    <t>Acompte</t>
  </si>
  <si>
    <t>Shurgard</t>
  </si>
  <si>
    <t>débit</t>
  </si>
  <si>
    <t>crédit</t>
  </si>
  <si>
    <t>Télématique</t>
  </si>
  <si>
    <t>TVA 12/2014</t>
  </si>
  <si>
    <t>A-M remplct 4.144.121</t>
  </si>
  <si>
    <t>ET remplct 4.144.125</t>
  </si>
  <si>
    <t xml:space="preserve">AXA </t>
  </si>
  <si>
    <t>TVA 01/2015</t>
  </si>
  <si>
    <t>La Poste</t>
  </si>
  <si>
    <t>TT / rbst tambour</t>
  </si>
  <si>
    <t xml:space="preserve">CS Transport </t>
  </si>
  <si>
    <t>CS Transport / annul</t>
  </si>
  <si>
    <t>CS Transport</t>
  </si>
  <si>
    <t>CVAE</t>
  </si>
  <si>
    <t>TVA 03/2015</t>
  </si>
  <si>
    <t>TVA 04/2015</t>
  </si>
  <si>
    <t xml:space="preserve">TT / rbst frais </t>
  </si>
  <si>
    <t>TVA</t>
  </si>
  <si>
    <t>DGL</t>
  </si>
  <si>
    <t>Taxes Foncières</t>
  </si>
  <si>
    <t>DT / Guillerand</t>
  </si>
  <si>
    <t>Me Revert-Cherqui</t>
  </si>
  <si>
    <t>TT / rbst Office Dépôt</t>
  </si>
  <si>
    <t>ACE - COPRAN</t>
  </si>
  <si>
    <t>DECOREN / BURET</t>
  </si>
  <si>
    <t>FR0010116343 : +10</t>
  </si>
  <si>
    <t>Saint Maclou</t>
  </si>
  <si>
    <t>Forfait gestion cpte titres ?</t>
  </si>
  <si>
    <t>Envoi chèquier</t>
  </si>
  <si>
    <t>Groupe ROUGE</t>
  </si>
  <si>
    <t>Greffe T.C. de Paris</t>
  </si>
  <si>
    <t>En attente vote AG</t>
  </si>
  <si>
    <t>Forfait gestion titres</t>
  </si>
  <si>
    <t>PAP annonce  parking</t>
  </si>
  <si>
    <t>GERLOGE GERANCE</t>
  </si>
  <si>
    <t>THOMAS-BLONDEL Anne-Marie</t>
  </si>
  <si>
    <t>THOMAS Didier</t>
  </si>
  <si>
    <t>THOMAS Eric</t>
  </si>
  <si>
    <t>THOMAS Thibault</t>
  </si>
  <si>
    <t>Qonto</t>
  </si>
  <si>
    <t>Banque</t>
  </si>
  <si>
    <t>date</t>
  </si>
  <si>
    <t>tiers</t>
  </si>
  <si>
    <t>objet</t>
  </si>
  <si>
    <t>imputation</t>
  </si>
  <si>
    <t>BNP</t>
  </si>
  <si>
    <t>Assurance</t>
  </si>
  <si>
    <t>TT / rbst frais</t>
  </si>
  <si>
    <t>THOMAS Thibault/ rbst tambour</t>
  </si>
  <si>
    <t>Presta. Externe</t>
  </si>
  <si>
    <t>THOMAS Didier / Guillerand</t>
  </si>
  <si>
    <t>THOMAS Thibault/ rbst Office Dépôt</t>
  </si>
  <si>
    <t>DECOREN / BURTHOMAS Eric</t>
  </si>
  <si>
    <t>Travaux</t>
  </si>
  <si>
    <t>Greffe T.C.</t>
  </si>
  <si>
    <t>Total général</t>
  </si>
  <si>
    <t>Tiers</t>
  </si>
  <si>
    <t>2015</t>
  </si>
  <si>
    <t>Somme de débit</t>
  </si>
  <si>
    <t>Somme de crédit</t>
  </si>
  <si>
    <t>2016</t>
  </si>
  <si>
    <t>2017</t>
  </si>
  <si>
    <t>2018</t>
  </si>
  <si>
    <t>DGFIP SIE PARIS 16E SUD</t>
  </si>
  <si>
    <t>Rejet</t>
  </si>
  <si>
    <t>Prélèvement</t>
  </si>
  <si>
    <t>2019</t>
  </si>
  <si>
    <t>Carte</t>
  </si>
  <si>
    <t>DGFIP SIE PARIS 16E SUD / TVA</t>
  </si>
  <si>
    <t>commentaires</t>
  </si>
  <si>
    <t>solde</t>
  </si>
  <si>
    <t>EFFIA</t>
  </si>
  <si>
    <t>Parking</t>
  </si>
  <si>
    <t>Fact n° 5183002</t>
  </si>
  <si>
    <t>SNCF</t>
  </si>
  <si>
    <t>QUKYEN</t>
  </si>
  <si>
    <t>Fact n° 2191000436</t>
  </si>
  <si>
    <t>11/2018 : rejet</t>
  </si>
  <si>
    <t>Cotisation 2019</t>
  </si>
  <si>
    <t>Toner Services</t>
  </si>
  <si>
    <t>Fournitures</t>
  </si>
  <si>
    <t>Fact n° FA5958018</t>
  </si>
  <si>
    <t>03-19-352482</t>
  </si>
  <si>
    <t>02-19-310344</t>
  </si>
  <si>
    <t>01-19-270866</t>
  </si>
  <si>
    <t>04-19-399162</t>
  </si>
  <si>
    <t>DGFIP SIE PARIS 16E SUD / CVAE</t>
  </si>
  <si>
    <t>05-19-449824</t>
  </si>
  <si>
    <t>Air France</t>
  </si>
  <si>
    <t>AFFR0008718687</t>
  </si>
  <si>
    <t>06-19-505413</t>
  </si>
  <si>
    <t>SNCF INTERNET</t>
  </si>
  <si>
    <t>EFFIA CONCESSION</t>
  </si>
  <si>
    <t>LA POSTE 344770</t>
  </si>
  <si>
    <t>M THIBAULT THOMAS</t>
  </si>
  <si>
    <t>AEROPORT MONTPE</t>
  </si>
  <si>
    <t>Frais postaux</t>
  </si>
  <si>
    <t>TT / Déplacements</t>
  </si>
  <si>
    <t>07-19-564842</t>
  </si>
  <si>
    <t>fact n° 86268468</t>
  </si>
  <si>
    <t>fact n° 5550563</t>
  </si>
  <si>
    <t>dossier QUQFXK</t>
  </si>
  <si>
    <t>fact n° J0003849</t>
  </si>
  <si>
    <t>08-19-628273</t>
  </si>
  <si>
    <t>fact n° J0003951</t>
  </si>
  <si>
    <t>09-19-693591</t>
  </si>
  <si>
    <t>fact n° JG0004077</t>
  </si>
  <si>
    <t>LA POSTE</t>
  </si>
  <si>
    <t>fact n° 221495482</t>
  </si>
  <si>
    <t>10-19-766745</t>
  </si>
  <si>
    <t>11-19-841511</t>
  </si>
  <si>
    <t>fact n° JG0004180</t>
  </si>
  <si>
    <t>Fact n° 2201000366</t>
  </si>
  <si>
    <t>01-20-1013879</t>
  </si>
  <si>
    <t>12-19-930029</t>
  </si>
  <si>
    <t>fact n° JG0004267</t>
  </si>
  <si>
    <t>Cotisation 2020</t>
  </si>
  <si>
    <t>02-20-1104782</t>
  </si>
  <si>
    <t>VERIF.com</t>
  </si>
  <si>
    <t>03-20-1202882</t>
  </si>
  <si>
    <t>fact n° F001AA000772543</t>
  </si>
  <si>
    <t>04-20-1304901</t>
  </si>
  <si>
    <t>Virement Qonto</t>
  </si>
  <si>
    <t>Virement BNP</t>
  </si>
  <si>
    <t>Virement interne</t>
  </si>
  <si>
    <t>2020</t>
  </si>
  <si>
    <t>05-20-1414931</t>
  </si>
  <si>
    <t>06-20-1531476</t>
  </si>
  <si>
    <t>cpte à cpte</t>
  </si>
  <si>
    <t>Ancien RIB</t>
  </si>
  <si>
    <t>Nouveau RIB</t>
  </si>
  <si>
    <t>fact n° JG0004421</t>
  </si>
  <si>
    <t>Carrefour Les Ulis</t>
  </si>
  <si>
    <t>07-20-1658855</t>
  </si>
  <si>
    <t>08-20-1794994</t>
  </si>
  <si>
    <t>fact n° JG0004678 - avoir JG0004578</t>
  </si>
  <si>
    <t>09-20-1937765</t>
  </si>
  <si>
    <t>erreur de la banque</t>
  </si>
  <si>
    <t>annulation erreur de la banque</t>
  </si>
  <si>
    <t>Bureau Vallée</t>
  </si>
  <si>
    <t>09-20-2164163</t>
  </si>
  <si>
    <t>fact n° 0195/619085</t>
  </si>
  <si>
    <t>fact n° JG0004826</t>
  </si>
  <si>
    <t>10-20-2364180</t>
  </si>
  <si>
    <t>11-20-2460473</t>
  </si>
  <si>
    <t>12-20-2717319</t>
  </si>
  <si>
    <t>fact n° JG0004924</t>
  </si>
  <si>
    <t>PAP</t>
  </si>
  <si>
    <t>Fact n° 2211000390</t>
  </si>
  <si>
    <t>01-21-2889949</t>
  </si>
  <si>
    <t>02-21-2979649</t>
  </si>
  <si>
    <t>Tissot papeterie</t>
  </si>
  <si>
    <t>03-21-3179551</t>
  </si>
  <si>
    <t>fact n° JG0005037</t>
  </si>
  <si>
    <t>fact n° 201816124</t>
  </si>
  <si>
    <t xml:space="preserve">Cotisation 2021 </t>
  </si>
  <si>
    <t>05-21-3620798</t>
  </si>
  <si>
    <t>fact n° JG0005146</t>
  </si>
  <si>
    <t>PAP annonce parking</t>
  </si>
  <si>
    <t>Virement GERASCO</t>
  </si>
  <si>
    <t>GERASCO Gérance</t>
  </si>
  <si>
    <t>2021</t>
  </si>
  <si>
    <t>Groupe Rouge</t>
  </si>
  <si>
    <t>Carte transfert sécurisé</t>
  </si>
  <si>
    <t>Frais actualisation annuelle</t>
  </si>
  <si>
    <t>07-21-3928343</t>
  </si>
  <si>
    <t>04-21-3278483</t>
  </si>
  <si>
    <t>06-21-3700751</t>
  </si>
  <si>
    <t>RANNOU Expertises</t>
  </si>
  <si>
    <t>Géomètre</t>
  </si>
  <si>
    <t>devis 2021-0111 acompte</t>
  </si>
  <si>
    <t>devis 2021-0111 solde</t>
  </si>
  <si>
    <t>Infogreffe</t>
  </si>
  <si>
    <t>09-21-4343121</t>
  </si>
  <si>
    <t>SDC Flandre SUD ASL</t>
  </si>
  <si>
    <t>3T21</t>
  </si>
  <si>
    <t>ASL</t>
  </si>
  <si>
    <t>fact n° MR0002536</t>
  </si>
  <si>
    <t>fact n° 2021FA0402994</t>
  </si>
  <si>
    <t>réf : JZPSF</t>
  </si>
  <si>
    <t>10-21-4729395</t>
  </si>
  <si>
    <t>11-21-4960338</t>
  </si>
  <si>
    <t>1T22 ( 2363,25 - 0,47)</t>
  </si>
  <si>
    <t>virement émis le 06/12/2021 à échéance 03/01/2022</t>
  </si>
  <si>
    <t>huissier renouvellemnt bail</t>
  </si>
  <si>
    <t>12-21-5213316</t>
  </si>
  <si>
    <t>SUPSOFT</t>
  </si>
  <si>
    <t>Cotisation 2022</t>
  </si>
  <si>
    <t>Carte paiement</t>
  </si>
  <si>
    <t>Fact n° 255726620</t>
  </si>
  <si>
    <t>Fact n° 255900593</t>
  </si>
  <si>
    <t>Fact n° 256009206</t>
  </si>
  <si>
    <t>Fact n° 256027745</t>
  </si>
  <si>
    <t>Fact n° 34415</t>
  </si>
  <si>
    <t>2022</t>
  </si>
  <si>
    <t>fact n° MR0002935</t>
  </si>
  <si>
    <t>LPF Associés</t>
  </si>
  <si>
    <t>Cabinet TROUVIN</t>
  </si>
  <si>
    <t>Honoraires Juridique</t>
  </si>
  <si>
    <t>Fact n° 2221000370</t>
  </si>
  <si>
    <t>NH n° 19/6710.22</t>
  </si>
  <si>
    <t>01-22-5470782</t>
  </si>
  <si>
    <t>Fact n° 256651877</t>
  </si>
  <si>
    <t>Fact n° 256279882</t>
  </si>
  <si>
    <t>fact n° MR0003100</t>
  </si>
  <si>
    <t>PÉRUSSEL-PAOLI</t>
  </si>
  <si>
    <t>02-22-5739963</t>
  </si>
  <si>
    <t>SCP JEZEQUEL</t>
  </si>
  <si>
    <t>NH n° 20220328</t>
  </si>
  <si>
    <t>Frais actes &amp; contentieux</t>
  </si>
  <si>
    <t>NH n° 88.6710/22</t>
  </si>
  <si>
    <t>DESIMPEL Adrien</t>
  </si>
  <si>
    <t>fact n° MR0003256</t>
  </si>
  <si>
    <t>loyer 04/2022</t>
  </si>
  <si>
    <t>loyer 05/2022</t>
  </si>
  <si>
    <t>Virement DESIMPEL</t>
  </si>
  <si>
    <t>Virement CHATELLIER</t>
  </si>
  <si>
    <t>GARRAUD</t>
  </si>
  <si>
    <t>NH 22.127 du 23/05/2022</t>
  </si>
  <si>
    <t>Honoraires Expert</t>
  </si>
  <si>
    <t>Huissier renouvt bail</t>
  </si>
  <si>
    <t>loyer 06/2022 (partiel)</t>
  </si>
  <si>
    <t>fact n° 6121044</t>
  </si>
  <si>
    <t xml:space="preserve">THOMAS Eric </t>
  </si>
  <si>
    <t xml:space="preserve">rbst frais AGE-AGOA </t>
  </si>
  <si>
    <t>Déplacement</t>
  </si>
  <si>
    <t>loyer 06/2022 (solde)</t>
  </si>
  <si>
    <t>loyer 07/2022</t>
  </si>
  <si>
    <t>fact n° MR0003692</t>
  </si>
  <si>
    <t>La Plateforme</t>
  </si>
  <si>
    <t>CHATELLIER SARL</t>
  </si>
  <si>
    <t>Virement LA PLATEFORME</t>
  </si>
  <si>
    <t>fact n° 6274818</t>
  </si>
  <si>
    <t>NH n° 212.6710/22</t>
  </si>
  <si>
    <t>NH n° 151.6710/22</t>
  </si>
  <si>
    <t>NH n° 126.6710/22</t>
  </si>
  <si>
    <t>loyer 08/2022</t>
  </si>
  <si>
    <t>loyer 10/2022</t>
  </si>
  <si>
    <t>loyer 09/2022</t>
  </si>
  <si>
    <t>NH n° 250.6710/22</t>
  </si>
  <si>
    <t>DESIMPEL Adrien rbst caution</t>
  </si>
  <si>
    <t>Kbis SCI MT</t>
  </si>
  <si>
    <t>MR0004313-MR0003948</t>
  </si>
  <si>
    <t>Rbst Bureau Vallée</t>
  </si>
  <si>
    <t>Rbst AMAZON Rebuffat</t>
  </si>
  <si>
    <t>Rbst LEROY MERLIN Rebuffat</t>
  </si>
  <si>
    <t>Rbst CEDEO Rebuffat</t>
  </si>
  <si>
    <t>Fournitures administratives</t>
  </si>
  <si>
    <t>B3E</t>
  </si>
  <si>
    <t>Fact n° 22277</t>
  </si>
  <si>
    <t>loyer 11/2022</t>
  </si>
  <si>
    <t>Honoraires Bureau Etudes</t>
  </si>
  <si>
    <t>Caution DESIMPEL</t>
  </si>
  <si>
    <t>Transavia</t>
  </si>
  <si>
    <t>NH n° 309.6710/22</t>
  </si>
  <si>
    <t>SCHWARTZ</t>
  </si>
  <si>
    <t>Fact n° R22007462</t>
  </si>
  <si>
    <t>12-22-8744570</t>
  </si>
  <si>
    <t>BUONOMO</t>
  </si>
  <si>
    <t>Cotisation 2023</t>
  </si>
  <si>
    <t>2023</t>
  </si>
  <si>
    <t>MR0004720</t>
  </si>
  <si>
    <t>Fact n° 2022645</t>
  </si>
  <si>
    <t>NH n° 20230214</t>
  </si>
  <si>
    <t>NH n° 67.6710/23</t>
  </si>
  <si>
    <t>Rbst annulation grève</t>
  </si>
  <si>
    <t>DEVIS n° 2020770 acompte</t>
  </si>
  <si>
    <t>clé USB rapport B3E --&gt; RIVP</t>
  </si>
  <si>
    <t>fact n° 6587471</t>
  </si>
  <si>
    <t>fact n° 6387054</t>
  </si>
  <si>
    <t>Boulanger</t>
  </si>
  <si>
    <t>MR0005068</t>
  </si>
  <si>
    <t>SILAS RENOV</t>
  </si>
  <si>
    <t>Travaux Rebuffat</t>
  </si>
  <si>
    <t xml:space="preserve">Fact n° </t>
  </si>
  <si>
    <t>3T23</t>
  </si>
  <si>
    <t>2T23</t>
  </si>
  <si>
    <t>Audit Diagnostics</t>
  </si>
  <si>
    <t>Fact n° 23/ABD/13329/ROC</t>
  </si>
  <si>
    <t>Maxi Buro</t>
  </si>
  <si>
    <t>Audit</t>
  </si>
  <si>
    <t>MR0005355</t>
  </si>
  <si>
    <t>Réponse à LR DT</t>
  </si>
  <si>
    <t>Express MB</t>
  </si>
  <si>
    <t>Repro bip parking</t>
  </si>
  <si>
    <t>PV AGO 16/06/2023</t>
  </si>
  <si>
    <t>2T22</t>
  </si>
  <si>
    <t>3T22</t>
  </si>
  <si>
    <t>4T22</t>
  </si>
  <si>
    <t>Kadri Nadri - solutions débarras</t>
  </si>
  <si>
    <t>bureaux SOARES</t>
  </si>
  <si>
    <t>Carte transfert sécurisé (récrocession)</t>
  </si>
  <si>
    <t>Rbst Dépôt de garantie</t>
  </si>
  <si>
    <t>NH n° 381</t>
  </si>
  <si>
    <t>Fact n° R23006370</t>
  </si>
  <si>
    <t>EDF</t>
  </si>
  <si>
    <t>MR0006496</t>
  </si>
  <si>
    <t>NH n° 17.6710/24</t>
  </si>
  <si>
    <t>2024</t>
  </si>
  <si>
    <t>Cotisation 2024</t>
  </si>
  <si>
    <t>TOBOLSKI Jonathan</t>
  </si>
  <si>
    <t>Auchan Bagnolet</t>
  </si>
  <si>
    <t>SDC Flandre SUD ASL Trvx</t>
  </si>
  <si>
    <t>NH n° 143.6710/24</t>
  </si>
  <si>
    <t>Po240421-1</t>
  </si>
  <si>
    <t>dt240416-1</t>
  </si>
  <si>
    <t>2024-0149</t>
  </si>
  <si>
    <t>Me HEURTEL</t>
  </si>
  <si>
    <t>Fact n° 2024-087</t>
  </si>
  <si>
    <t xml:space="preserve">fact n° </t>
  </si>
  <si>
    <t>Rémunération Gérant</t>
  </si>
  <si>
    <t>Travaux Réhabilitation Réseaux</t>
  </si>
  <si>
    <t>A-M TB</t>
  </si>
  <si>
    <t>FNAC</t>
  </si>
  <si>
    <t>fact n° 2024-0454</t>
  </si>
  <si>
    <t>Fact n° 2024-196</t>
  </si>
  <si>
    <t>Shred-it</t>
  </si>
  <si>
    <t>fact n° 2024-1275</t>
  </si>
  <si>
    <t>Solde charges courantes 2021</t>
  </si>
  <si>
    <t>Solde charges courantes 2022</t>
  </si>
  <si>
    <t>A/R 18-20/11 Montpellier &lt;-&gt; Paris</t>
  </si>
  <si>
    <t>A/R 25-27/11 Montpellier &lt;-&gt; Paris</t>
  </si>
  <si>
    <t>Fact n° 2024-310</t>
  </si>
  <si>
    <t>CFE</t>
  </si>
  <si>
    <t>A/R 29-30/01 Montpellier &lt;-&gt; Paris</t>
  </si>
  <si>
    <t>AXA / ROUGE</t>
  </si>
  <si>
    <t>HEURTEL</t>
  </si>
  <si>
    <t>Aéroport Montpellier</t>
  </si>
  <si>
    <t>Se241212-1</t>
  </si>
  <si>
    <t>2025</t>
  </si>
  <si>
    <t>Achat FR0010116343</t>
  </si>
  <si>
    <t>4T24</t>
  </si>
  <si>
    <t>1T25</t>
  </si>
  <si>
    <t>Amazon</t>
  </si>
  <si>
    <t>Réajust budget 2025 948,38*3 +0,02 cc1T25</t>
  </si>
  <si>
    <t>Fact n° 2024-1674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</si>
</sst>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#,##0.0000000_ ;[Red]\-#,##0.0000000\ "/>
    <numFmt numFmtId="167" formatCode="mm/yy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/>
    <xf numFmtId="0" fontId="0" fillId="0" borderId="0" xfId="0" applyAlignment="1">
      <alignment horizontal="center" vertical="center"/>
    </xf>
    <xf numFmtId="14" fontId="3" fillId="0" borderId="0" xfId="0" applyNumberFormat="1" applyFont="1"/>
    <xf numFmtId="0" fontId="5" fillId="0" borderId="0" xfId="0" applyFont="1"/>
    <xf numFmtId="165" fontId="5" fillId="0" borderId="0" xfId="0" applyNumberFormat="1" applyFont="1"/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7" fontId="0" fillId="0" borderId="0" xfId="0" applyNumberFormat="1" applyAlignment="1">
      <alignment horizontal="left"/>
    </xf>
    <xf numFmtId="165" fontId="6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4" fillId="2" borderId="0" xfId="0" applyNumberFormat="1" applyFont="1" applyFill="1"/>
    <xf numFmtId="0" fontId="0" fillId="3" borderId="0" xfId="0" applyFill="1"/>
    <xf numFmtId="165" fontId="4" fillId="0" borderId="0" xfId="0" applyNumberFormat="1" applyFont="1" applyAlignment="1">
      <alignment vertical="center"/>
    </xf>
    <xf numFmtId="4" fontId="0" fillId="0" borderId="0" xfId="0" applyNumberFormat="1"/>
    <xf numFmtId="165" fontId="0" fillId="0" borderId="0" xfId="0" applyNumberFormat="1" applyAlignment="1">
      <alignment horizontal="left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4" fontId="0" fillId="0" borderId="0" xfId="0" applyNumberFormat="1" applyAlignment="1">
      <alignment horizontal="left" indent="3"/>
    </xf>
    <xf numFmtId="14" fontId="0" fillId="0" borderId="0" xfId="0" applyNumberFormat="1" applyAlignment="1">
      <alignment vertical="center"/>
    </xf>
    <xf numFmtId="14" fontId="5" fillId="0" borderId="0" xfId="0" applyNumberFormat="1" applyFont="1"/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indent="2"/>
    </xf>
  </cellXfs>
  <cellStyles count="1">
    <cellStyle name="Normal" xfId="0" builtinId="0"/>
  </cellStyles>
  <dxfs count="110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65" formatCode="#,##0.00_ ;[Red]\-#,##0.00\ "/>
    </dxf>
    <dxf>
      <numFmt numFmtId="165" formatCode="#,##0.00_ ;[Red]\-#,##0.00\ 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font>
        <u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65" formatCode="#,##0.00_ ;[Red]\-#,##0.00\ "/>
    </dxf>
    <dxf>
      <numFmt numFmtId="165" formatCode="#,##0.00_ ;[Red]\-#,##0.00\ "/>
    </dxf>
    <dxf>
      <alignment horizontal="center" readingOrder="0"/>
    </dxf>
    <dxf>
      <alignment vertical="center" readingOrder="0"/>
    </dxf>
    <dxf>
      <font>
        <u val="none"/>
      </font>
    </dxf>
    <dxf>
      <font>
        <u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3.xml"/><Relationship Id="rId26" Type="http://schemas.openxmlformats.org/officeDocument/2006/relationships/pivotCacheDefinition" Target="pivotCache/pivotCacheDefinition1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5" Type="http://schemas.openxmlformats.org/officeDocument/2006/relationships/pivotCacheDefinition" Target="pivotCache/pivotCacheDefinition10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pivotCacheDefinition" Target="pivotCache/pivotCacheDefinition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2256365741" createdVersion="8" refreshedVersion="8" minRefreshableVersion="3" recordCount="89" xr:uid="{09F5DBA9-C049-4C39-9E5D-75686DEA39BF}">
  <cacheSource type="worksheet">
    <worksheetSource ref="A3:G92" sheet="2015"/>
  </cacheSource>
  <cacheFields count="7">
    <cacheField name="Banque" numFmtId="0">
      <sharedItems count="1">
        <s v="BNP"/>
      </sharedItems>
    </cacheField>
    <cacheField name="date" numFmtId="14">
      <sharedItems containsSemiMixedTypes="0" containsNonDate="0" containsDate="1" containsString="0" minDate="2015-01-02T00:00:00" maxDate="2016-01-01T00:00:00" count="60">
        <d v="2015-01-02T00:00:00"/>
        <d v="2015-01-05T00:00:00"/>
        <d v="2015-01-07T00:00:00"/>
        <d v="2015-01-08T00:00:00"/>
        <d v="2015-01-09T00:00:00"/>
        <d v="2015-01-14T00:00:00"/>
        <d v="2015-01-22T00:00:00"/>
        <d v="2015-02-01T00:00:00"/>
        <d v="2015-02-03T00:00:00"/>
        <d v="2015-02-19T00:00:00"/>
        <d v="2015-03-03T00:00:00"/>
        <d v="2015-03-10T00:00:00"/>
        <d v="2015-03-11T00:00:00"/>
        <d v="2015-03-19T00:00:00"/>
        <d v="2015-03-31T00:00:00"/>
        <d v="2015-04-01T00:00:00"/>
        <d v="2015-04-02T00:00:00"/>
        <d v="2015-04-07T00:00:00"/>
        <d v="2015-04-09T00:00:00"/>
        <d v="2015-04-12T00:00:00"/>
        <d v="2015-04-14T00:00:00"/>
        <d v="2015-04-21T00:00:00"/>
        <d v="2015-04-22T00:00:00"/>
        <d v="2015-04-30T00:00:00"/>
        <d v="2015-05-05T00:00:00"/>
        <d v="2015-05-19T00:00:00"/>
        <d v="2015-05-27T00:00:00"/>
        <d v="2015-05-30T00:00:00"/>
        <d v="2015-06-02T00:00:00"/>
        <d v="2015-06-09T00:00:00"/>
        <d v="2015-06-23T00:00:00"/>
        <d v="2015-06-25T00:00:00"/>
        <d v="2015-07-01T00:00:00"/>
        <d v="2015-07-02T00:00:00"/>
        <d v="2015-07-07T00:00:00"/>
        <d v="2015-07-12T00:00:00"/>
        <d v="2015-07-13T00:00:00"/>
        <d v="2015-07-16T00:00:00"/>
        <d v="2015-07-19T00:00:00"/>
        <d v="2015-07-20T00:00:00"/>
        <d v="2015-08-04T00:00:00"/>
        <d v="2015-08-07T00:00:00"/>
        <d v="2015-08-19T00:00:00"/>
        <d v="2015-08-27T00:00:00"/>
        <d v="2015-09-02T00:00:00"/>
        <d v="2015-09-21T00:00:00"/>
        <d v="2015-10-01T00:00:00"/>
        <d v="2015-10-02T00:00:00"/>
        <d v="2015-10-06T00:00:00"/>
        <d v="2015-10-09T00:00:00"/>
        <d v="2015-10-13T00:00:00"/>
        <d v="2015-10-19T00:00:00"/>
        <d v="2015-10-26T00:00:00"/>
        <d v="2015-11-03T00:00:00"/>
        <d v="2015-11-05T00:00:00"/>
        <d v="2015-11-19T00:00:00"/>
        <d v="2015-12-02T00:00:00"/>
        <d v="2015-12-03T00:00:00"/>
        <d v="2015-12-30T00:00:00"/>
        <d v="2015-12-31T00:00:00"/>
      </sharedItems>
    </cacheField>
    <cacheField name="tiers" numFmtId="0">
      <sharedItems/>
    </cacheField>
    <cacheField name="objet" numFmtId="0">
      <sharedItems containsBlank="1" containsMixedTypes="1" containsNumber="1" containsInteger="1" minValue="4144150" maxValue="8942356"/>
    </cacheField>
    <cacheField name="débit" numFmtId="165">
      <sharedItems containsString="0" containsBlank="1" containsNumber="1" minValue="-3316.08" maxValue="30060"/>
    </cacheField>
    <cacheField name="crédit" numFmtId="165">
      <sharedItems containsString="0" containsBlank="1" containsNumber="1" minValue="16222" maxValue="150000"/>
    </cacheField>
    <cacheField name="imputation" numFmtId="0">
      <sharedItems count="15">
        <s v="Virement GERLOGE"/>
        <s v="Télématique"/>
        <s v="THOMAS-BLONDEL Anne-Marie"/>
        <s v="THOMAS Eric"/>
        <s v="THOMAS Didier"/>
        <s v="THOMAS Thibault"/>
        <s v="Shurgard"/>
        <s v="Intérêts &amp; commissions"/>
        <s v="TVA"/>
        <s v="Assurance"/>
        <s v="TT / rbst frais"/>
        <s v="Presta. Externe"/>
        <s v="CVAE"/>
        <s v="DGL"/>
        <s v="Taxes Fonciè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5660.742375462964" createdVersion="8" refreshedVersion="8" minRefreshableVersion="3" recordCount="9" xr:uid="{0AAE78B1-F386-4BB0-B92A-775E161017BE}">
  <cacheSource type="worksheet">
    <worksheetSource ref="A3:H12" sheet="2025"/>
  </cacheSource>
  <cacheFields count="8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24-01-03T00:00:00" maxDate="2025-01-04T00:00:00" count="3">
        <d v="2024-01-03T00:00:00"/>
        <d v="2024-02-02T00:00:00"/>
        <d v="2025-01-03T00:00:00"/>
      </sharedItems>
    </cacheField>
    <cacheField name="tiers" numFmtId="0">
      <sharedItems count="6">
        <s v="Télématique"/>
        <s v="THOMAS Thibault"/>
        <s v="La Plateforme"/>
        <s v="THOMAS-BLONDEL Anne-Marie"/>
        <s v="THOMAS Eric"/>
        <s v="THOMAS Didier"/>
      </sharedItems>
    </cacheField>
    <cacheField name="objet" numFmtId="0">
      <sharedItems containsBlank="1"/>
    </cacheField>
    <cacheField name="débit" numFmtId="165">
      <sharedItems containsString="0" containsBlank="1" containsNumber="1" minValue="17.399999999999999" maxValue="20040"/>
    </cacheField>
    <cacheField name="crédit" numFmtId="165">
      <sharedItems containsString="0" containsBlank="1" containsNumber="1" minValue="221168.63" maxValue="221168.63"/>
    </cacheField>
    <cacheField name="imputation" numFmtId="0">
      <sharedItems count="7">
        <s v="Télématique"/>
        <s v="Rémunération Gérant"/>
        <s v="Virement LA PLATEFORME"/>
        <s v="THOMAS-BLONDEL Anne-Marie"/>
        <s v="THOMAS Eric"/>
        <s v="THOMAS Didier"/>
        <s v="THOMAS Thibault"/>
      </sharedItems>
    </cacheField>
    <cacheField name="solde" numFmtId="165">
      <sharedItems containsSemiMixedTypes="0" containsString="0" containsNumber="1" minValue="89.400000010617077" maxValue="372180.870000006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5663.389145138892" createdVersion="8" refreshedVersion="8" minRefreshableVersion="3" recordCount="120" xr:uid="{D4E499F3-3484-4B2E-A5A4-7ACEB906D8B3}">
  <cacheSource type="worksheet">
    <worksheetSource ref="A3:H123" sheet="2024"/>
  </cacheSource>
  <cacheFields count="8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24-01-03T00:00:00" maxDate="2024-12-31T00:00:00" count="77">
        <d v="2024-01-03T00:00:00"/>
        <d v="2024-02-02T00:00:00"/>
        <d v="2024-11-15T00:00:00"/>
        <d v="2024-12-27T00:00:00"/>
        <d v="2024-12-30T00:00:00"/>
        <d v="2024-01-04T00:00:00"/>
        <d v="2024-01-09T00:00:00"/>
        <d v="2024-01-17T00:00:00"/>
        <d v="2024-01-20T00:00:00"/>
        <d v="2024-01-22T00:00:00"/>
        <d v="2024-01-24T00:00:00"/>
        <d v="2024-01-31T00:00:00"/>
        <d v="2024-02-08T00:00:00"/>
        <d v="2024-02-12T00:00:00"/>
        <d v="2024-02-13T00:00:00"/>
        <d v="2024-02-21T00:00:00"/>
        <d v="2024-03-01T00:00:00"/>
        <d v="2024-03-04T00:00:00"/>
        <d v="2024-03-06T00:00:00"/>
        <d v="2024-03-08T00:00:00"/>
        <d v="2024-03-12T00:00:00"/>
        <d v="2024-03-21T00:00:00"/>
        <d v="2024-04-02T00:00:00"/>
        <d v="2024-04-03T00:00:00"/>
        <d v="2024-04-04T00:00:00"/>
        <d v="2024-04-05T00:00:00"/>
        <d v="2024-04-08T00:00:00"/>
        <d v="2024-04-10T00:00:00"/>
        <d v="2024-04-12T00:00:00"/>
        <d v="2024-04-22T00:00:00"/>
        <d v="2024-04-24T00:00:00"/>
        <d v="2024-04-29T00:00:00"/>
        <d v="2024-05-03T00:00:00"/>
        <d v="2024-05-13T00:00:00"/>
        <d v="2024-05-22T00:00:00"/>
        <d v="2024-05-24T00:00:00"/>
        <d v="2024-05-27T00:00:00"/>
        <d v="2024-05-31T00:00:00"/>
        <d v="2024-06-03T00:00:00"/>
        <d v="2024-06-05T00:00:00"/>
        <d v="2024-06-10T00:00:00"/>
        <d v="2024-06-11T00:00:00"/>
        <d v="2024-06-17T00:00:00"/>
        <d v="2024-06-20T00:00:00"/>
        <d v="2024-06-25T00:00:00"/>
        <d v="2024-07-02T00:00:00"/>
        <d v="2024-07-08T00:00:00"/>
        <d v="2024-07-14T00:00:00"/>
        <d v="2024-07-19T00:00:00"/>
        <d v="2024-07-31T00:00:00"/>
        <d v="2024-08-12T00:00:00"/>
        <d v="2024-08-26T00:00:00"/>
        <d v="2024-09-02T00:00:00"/>
        <d v="2024-09-03T00:00:00"/>
        <d v="2024-09-04T00:00:00"/>
        <d v="2024-09-09T00:00:00"/>
        <d v="2024-09-10T00:00:00"/>
        <d v="2024-09-16T00:00:00"/>
        <d v="2024-09-25T00:00:00"/>
        <d v="2024-09-30T00:00:00"/>
        <d v="2024-10-01T00:00:00"/>
        <d v="2024-10-02T00:00:00"/>
        <d v="2024-10-14T00:00:00"/>
        <d v="2024-10-22T00:00:00"/>
        <d v="2024-10-25T00:00:00"/>
        <d v="2024-10-28T00:00:00"/>
        <d v="2024-10-30T00:00:00"/>
        <d v="2024-11-04T00:00:00"/>
        <d v="2024-11-14T00:00:00"/>
        <d v="2024-11-21T00:00:00"/>
        <d v="2024-11-22T00:00:00"/>
        <d v="2024-11-24T00:00:00"/>
        <d v="2024-11-27T00:00:00"/>
        <d v="2024-12-02T00:00:00"/>
        <d v="2024-12-10T00:00:00"/>
        <d v="2024-12-12T00:00:00"/>
        <d v="2024-12-15T00:00:00"/>
      </sharedItems>
    </cacheField>
    <cacheField name="tiers" numFmtId="0">
      <sharedItems count="34">
        <s v="Télématique"/>
        <s v="Virement Qonto"/>
        <s v="Achat FR0010116343"/>
        <s v="La Plateforme"/>
        <s v="La Poste"/>
        <s v="THOMAS Eric"/>
        <s v="THOMAS Didier"/>
        <s v="THOMAS Thibault"/>
        <s v="EDF"/>
        <s v="DGL"/>
        <s v="TVA"/>
        <s v="Bureau Vallée"/>
        <s v="Cabinet TROUVIN"/>
        <s v="CHATELLIER SARL"/>
        <s v="Groupe ROUGE"/>
        <s v="Auchan Bagnolet"/>
        <s v="TOBOLSKI Jonathan"/>
        <s v="SILAS RENOV"/>
        <s v="SDC Flandre SUD ASL Trvx"/>
        <s v="Me HEURTEL"/>
        <s v="DGFIP SIE PARIS 16E SUD / CVAE"/>
        <s v="PAP annonce parking"/>
        <s v="Infogreffe"/>
        <s v="THOMAS-BLONDEL Anne-Marie"/>
        <s v="Qonto"/>
        <s v="FNAC"/>
        <s v="SDC Flandre SUD ASL"/>
        <s v="Shred-it"/>
        <s v="Taxes Foncières"/>
        <s v="Transavia"/>
        <s v="GARRAUD"/>
        <s v="Aéroport Montpellier"/>
        <s v="CFE"/>
        <s v="Virement BNP"/>
      </sharedItems>
    </cacheField>
    <cacheField name="objet" numFmtId="0">
      <sharedItems containsBlank="1"/>
    </cacheField>
    <cacheField name="débit" numFmtId="165">
      <sharedItems containsString="0" containsBlank="1" containsNumber="1" minValue="5.95" maxValue="103850"/>
    </cacheField>
    <cacheField name="crédit" numFmtId="165">
      <sharedItems containsString="0" containsBlank="1" containsNumber="1" minValue="110.47" maxValue="222426.83"/>
    </cacheField>
    <cacheField name="imputation" numFmtId="0">
      <sharedItems count="27">
        <s v="Télématique"/>
        <s v="Virement interne"/>
        <s v="Virement LA PLATEFORME"/>
        <s v="Frais postaux"/>
        <s v="THOMAS Eric"/>
        <s v="THOMAS Didier"/>
        <s v="THOMAS Thibault"/>
        <s v="EDF"/>
        <s v="DGL"/>
        <s v="TVA"/>
        <s v="Fournitures"/>
        <s v="Honoraires Juridique"/>
        <s v="Virement CHATELLIER"/>
        <s v="Assurance"/>
        <s v="Travaux Rebuffat"/>
        <s v="Travaux Réhabilitation Réseaux"/>
        <s v="CVAE"/>
        <s v="PAP annonce parking"/>
        <s v="Greffe T.C."/>
        <s v="Rémunération Gérant"/>
        <s v="THOMAS-BLONDEL Anne-Marie"/>
        <s v="Intérêts &amp; commissions"/>
        <s v="ASL"/>
        <s v="TT / rbst frais"/>
        <s v="Taxes Foncières"/>
        <s v="TT / Déplacements"/>
        <s v="CFE"/>
      </sharedItems>
    </cacheField>
    <cacheField name="solde" numFmtId="165">
      <sharedItems containsSemiMixedTypes="0" containsString="0" containsNumber="1" minValue="80.500000010617072" maxValue="455317.520000006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2538078705" createdVersion="8" refreshedVersion="8" minRefreshableVersion="3" recordCount="89" xr:uid="{1E4099E0-140D-438D-B07B-CE984D4C7146}">
  <cacheSource type="worksheet">
    <worksheetSource ref="A3:G92" sheet="2016"/>
  </cacheSource>
  <cacheFields count="7">
    <cacheField name="Banque" numFmtId="0">
      <sharedItems count="1">
        <s v="BNP"/>
      </sharedItems>
    </cacheField>
    <cacheField name="date" numFmtId="14">
      <sharedItems containsSemiMixedTypes="0" containsNonDate="0" containsDate="1" containsString="0" minDate="2016-01-05T00:00:00" maxDate="2016-12-31T00:00:00" count="57">
        <d v="2016-01-05T00:00:00"/>
        <d v="2016-01-11T00:00:00"/>
        <d v="2016-01-07T00:00:00"/>
        <d v="2016-01-13T00:00:00"/>
        <d v="2016-01-14T00:00:00"/>
        <d v="2016-01-19T00:00:00"/>
        <d v="2016-01-21T00:00:00"/>
        <d v="2016-01-24T00:00:00"/>
        <d v="2016-02-02T00:00:00"/>
        <d v="2016-02-12T00:00:00"/>
        <d v="2016-03-02T00:00:00"/>
        <d v="2016-03-01T00:00:00"/>
        <d v="2016-03-03T00:00:00"/>
        <d v="2016-03-16T00:00:00"/>
        <d v="2016-03-18T00:00:00"/>
        <d v="2016-03-19T00:00:00"/>
        <d v="2016-03-20T00:00:00"/>
        <d v="2016-03-22T00:00:00"/>
        <d v="2016-04-01T00:00:00"/>
        <d v="2016-04-04T00:00:00"/>
        <d v="2016-04-07T00:00:00"/>
        <d v="2016-04-08T00:00:00"/>
        <d v="2016-04-13T00:00:00"/>
        <d v="2016-04-19T00:00:00"/>
        <d v="2016-05-03T00:00:00"/>
        <d v="2016-05-06T00:00:00"/>
        <d v="2016-05-20T00:00:00"/>
        <d v="2016-06-02T00:00:00"/>
        <d v="2016-06-27T00:00:00"/>
        <d v="2016-07-01T00:00:00"/>
        <d v="2016-07-04T00:00:00"/>
        <d v="2016-07-05T00:00:00"/>
        <d v="2016-07-06T00:00:00"/>
        <d v="2016-07-12T00:00:00"/>
        <d v="2016-07-13T00:00:00"/>
        <d v="2016-07-20T00:00:00"/>
        <d v="2016-07-29T00:00:00"/>
        <d v="2016-08-01T00:00:00"/>
        <d v="2016-08-02T00:00:00"/>
        <d v="2016-08-19T00:00:00"/>
        <d v="2016-08-24T00:00:00"/>
        <d v="2016-09-02T00:00:00"/>
        <d v="2016-09-05T00:00:00"/>
        <d v="2016-09-23T00:00:00"/>
        <d v="2016-10-02T00:00:00"/>
        <d v="2016-10-03T00:00:00"/>
        <d v="2016-10-04T00:00:00"/>
        <d v="2016-10-07T00:00:00"/>
        <d v="2016-10-10T00:00:00"/>
        <d v="2016-10-13T00:00:00"/>
        <d v="2016-10-19T00:00:00"/>
        <d v="2016-10-27T00:00:00"/>
        <d v="2016-11-03T00:00:00"/>
        <d v="2016-11-23T00:00:00"/>
        <d v="2016-12-02T00:00:00"/>
        <d v="2016-12-07T00:00:00"/>
        <d v="2016-12-30T00:00:00"/>
      </sharedItems>
    </cacheField>
    <cacheField name="tiers" numFmtId="0">
      <sharedItems/>
    </cacheField>
    <cacheField name="objet" numFmtId="0">
      <sharedItems containsBlank="1" containsMixedTypes="1" containsNumber="1" containsInteger="1" minValue="8942351" maxValue="8942376"/>
    </cacheField>
    <cacheField name="débit" numFmtId="165">
      <sharedItems containsString="0" containsBlank="1" containsNumber="1" minValue="5.58" maxValue="30060"/>
    </cacheField>
    <cacheField name="crédit" numFmtId="165">
      <sharedItems containsString="0" containsBlank="1" containsNumber="1" minValue="25191.9" maxValue="150000"/>
    </cacheField>
    <cacheField name="imputation" numFmtId="0">
      <sharedItems count="17">
        <s v="Télématique"/>
        <s v="THOMAS-BLONDEL Anne-Marie"/>
        <s v="THOMAS Eric"/>
        <s v="THOMAS Didier"/>
        <s v="THOMAS Thibault"/>
        <s v="Virement GERLOGE"/>
        <s v="TT / rbst frais"/>
        <s v="Intérêts &amp; commissions"/>
        <s v="TVA"/>
        <s v="Shurgard"/>
        <s v="DGL"/>
        <s v="Presta. Externe"/>
        <s v="Assurance"/>
        <s v="Travaux"/>
        <s v="FR0010116343 : +10"/>
        <s v="CVAE"/>
        <s v="Taxes Fonciè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2848842589" createdVersion="8" refreshedVersion="8" minRefreshableVersion="3" recordCount="75" xr:uid="{A67CBFDD-4B1A-4285-ADB0-B77903048739}">
  <cacheSource type="worksheet">
    <worksheetSource ref="A3:G78" sheet="2017"/>
  </cacheSource>
  <cacheFields count="7">
    <cacheField name="Banque" numFmtId="0">
      <sharedItems count="1">
        <s v="BNP"/>
      </sharedItems>
    </cacheField>
    <cacheField name="date" numFmtId="14">
      <sharedItems containsSemiMixedTypes="0" containsNonDate="0" containsDate="1" containsString="0" minDate="2017-01-03T00:00:00" maxDate="2017-12-31T00:00:00" count="49">
        <d v="2017-01-03T00:00:00"/>
        <d v="2017-01-05T00:00:00"/>
        <d v="2017-01-11T00:00:00"/>
        <d v="2017-01-12T00:00:00"/>
        <d v="2017-01-17T00:00:00"/>
        <d v="2017-01-19T00:00:00"/>
        <d v="2017-01-18T00:00:00"/>
        <d v="2017-01-30T00:00:00"/>
        <d v="2017-02-02T00:00:00"/>
        <d v="2017-02-19T00:00:00"/>
        <d v="2017-02-22T00:00:00"/>
        <d v="2017-03-02T00:00:00"/>
        <d v="2017-03-15T00:00:00"/>
        <d v="2017-03-22T00:00:00"/>
        <d v="2017-04-03T00:00:00"/>
        <d v="2017-04-04T00:00:00"/>
        <d v="2017-04-05T00:00:00"/>
        <d v="2017-04-20T00:00:00"/>
        <d v="2017-04-13T00:00:00"/>
        <d v="2017-05-03T00:00:00"/>
        <d v="2017-05-09T00:00:00"/>
        <d v="2017-05-22T00:00:00"/>
        <d v="2017-06-02T00:00:00"/>
        <d v="2017-06-06T00:00:00"/>
        <d v="2017-06-30T00:00:00"/>
        <d v="2017-07-04T00:00:00"/>
        <d v="2017-07-05T00:00:00"/>
        <d v="2017-07-06T00:00:00"/>
        <d v="2017-07-07T00:00:00"/>
        <d v="2017-07-13T00:00:00"/>
        <d v="2017-07-19T00:00:00"/>
        <d v="2017-07-23T00:00:00"/>
        <d v="2017-08-02T00:00:00"/>
        <d v="2017-08-19T00:00:00"/>
        <d v="2017-09-04T00:00:00"/>
        <d v="2017-09-05T00:00:00"/>
        <d v="2017-09-29T00:00:00"/>
        <d v="2017-10-02T00:00:00"/>
        <d v="2017-10-03T00:00:00"/>
        <d v="2017-10-04T00:00:00"/>
        <d v="2017-10-05T00:00:00"/>
        <d v="2017-10-12T00:00:00"/>
        <d v="2017-10-19T00:00:00"/>
        <d v="2017-10-26T00:00:00"/>
        <d v="2017-11-03T00:00:00"/>
        <d v="2017-11-04T00:00:00"/>
        <d v="2017-11-22T00:00:00"/>
        <d v="2017-12-04T00:00:00"/>
        <d v="2017-12-30T00:00:00"/>
      </sharedItems>
    </cacheField>
    <cacheField name="tiers" numFmtId="0">
      <sharedItems/>
    </cacheField>
    <cacheField name="objet" numFmtId="0">
      <sharedItems containsBlank="1" containsMixedTypes="1" containsNumber="1" containsInteger="1" minValue="8942374" maxValue="8942381"/>
    </cacheField>
    <cacheField name="débit" numFmtId="165">
      <sharedItems containsString="0" containsBlank="1" containsNumber="1" minValue="17.28" maxValue="30060"/>
    </cacheField>
    <cacheField name="crédit" numFmtId="165">
      <sharedItems containsString="0" containsBlank="1" containsNumber="1" minValue="27668.62" maxValue="150000"/>
    </cacheField>
    <cacheField name="imputation" numFmtId="0">
      <sharedItems count="14">
        <s v="Télématique"/>
        <s v="DGL"/>
        <s v="THOMAS-BLONDEL Anne-Marie"/>
        <s v="THOMAS Eric"/>
        <s v="THOMAS Didier"/>
        <s v="THOMAS Thibault"/>
        <s v="Intérêts &amp; commissions"/>
        <s v="Virement GERLOGE"/>
        <s v="TVA"/>
        <s v="Shurgard"/>
        <s v="Assurance"/>
        <s v="TT / rbst frais "/>
        <s v="CVAE"/>
        <s v="Taxes Fonciè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3039814816" createdVersion="8" refreshedVersion="8" minRefreshableVersion="3" recordCount="86" xr:uid="{69CBC4B7-8A73-45DA-B1A4-513575AFAB2C}">
  <cacheSource type="worksheet">
    <worksheetSource ref="A3:G89" sheet="2018"/>
  </cacheSource>
  <cacheFields count="7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18-01-03T00:00:00" maxDate="2019-01-01T00:00:00" count="52">
        <d v="2018-01-03T00:00:00"/>
        <d v="2018-01-11T00:00:00"/>
        <d v="2018-01-12T00:00:00"/>
        <d v="2018-01-19T00:00:00"/>
        <d v="2018-01-24T00:00:00"/>
        <d v="2018-01-31T00:00:00"/>
        <d v="2018-02-02T00:00:00"/>
        <d v="2018-02-21T00:00:00"/>
        <d v="2018-03-16T00:00:00"/>
        <d v="2018-03-02T00:00:00"/>
        <d v="2018-03-26T00:00:00"/>
        <d v="2018-04-04T00:00:00"/>
        <d v="2018-04-02T00:00:00"/>
        <d v="2018-04-13T00:00:00"/>
        <d v="2018-04-05T00:00:00"/>
        <d v="2018-04-09T00:00:00"/>
        <d v="2018-05-03T00:00:00"/>
        <d v="2018-05-09T00:00:00"/>
        <d v="2018-05-24T00:00:00"/>
        <d v="2018-06-04T00:00:00"/>
        <d v="2018-06-16T00:00:00"/>
        <d v="2018-06-29T00:00:00"/>
        <d v="2018-07-02T00:00:00"/>
        <d v="2018-07-03T00:00:00"/>
        <d v="2018-07-08T00:00:00"/>
        <d v="2018-07-12T00:00:00"/>
        <d v="2018-07-19T00:00:00"/>
        <d v="2018-07-26T00:00:00"/>
        <d v="2018-08-01T00:00:00"/>
        <d v="2018-08-02T00:00:00"/>
        <d v="2018-08-22T00:00:00"/>
        <d v="2018-08-23T00:00:00"/>
        <d v="2018-09-04T00:00:00"/>
        <d v="2018-09-18T00:00:00"/>
        <d v="2018-10-01T00:00:00"/>
        <d v="2018-10-02T00:00:00"/>
        <d v="2018-10-11T00:00:00"/>
        <d v="2018-10-19T00:00:00"/>
        <d v="2018-10-25T00:00:00"/>
        <d v="2018-11-05T00:00:00"/>
        <d v="2018-12-03T00:00:00"/>
        <d v="2018-12-04T00:00:00"/>
        <d v="2018-12-30T00:00:00"/>
        <d v="2018-10-12T00:00:00"/>
        <d v="2018-10-15T00:00:00"/>
        <d v="2018-10-16T00:00:00"/>
        <d v="2018-11-02T00:00:00"/>
        <d v="2018-11-15T00:00:00"/>
        <d v="2018-12-02T00:00:00"/>
        <d v="2018-12-17T00:00:00"/>
        <d v="2018-12-20T00:00:00"/>
        <d v="2018-12-31T00:00:00"/>
      </sharedItems>
    </cacheField>
    <cacheField name="tiers" numFmtId="0">
      <sharedItems/>
    </cacheField>
    <cacheField name="objet" numFmtId="0">
      <sharedItems containsBlank="1" containsMixedTypes="1" containsNumber="1" containsInteger="1" minValue="5333901" maxValue="8942390"/>
    </cacheField>
    <cacheField name="débit" numFmtId="0">
      <sharedItems containsString="0" containsBlank="1" containsNumber="1" minValue="-24812" maxValue="33167"/>
    </cacheField>
    <cacheField name="crédit" numFmtId="0">
      <sharedItems containsString="0" containsBlank="1" containsNumber="1" minValue="26957.82" maxValue="150000"/>
    </cacheField>
    <cacheField name="imputation" numFmtId="0">
      <sharedItems count="17">
        <s v="Télématique"/>
        <s v="Virement GERLOGE"/>
        <s v="THOMAS-BLONDEL Anne-Marie"/>
        <s v="THOMAS Eric"/>
        <s v="THOMAS Didier"/>
        <s v="THOMAS Thibault"/>
        <s v="Intérêts &amp; commissions"/>
        <s v="TVA"/>
        <s v="DGL"/>
        <s v="Shurgard"/>
        <s v="Assurance"/>
        <s v="TT / rbst frais"/>
        <s v="Greffe T.C."/>
        <s v="CVAE"/>
        <s v="Forfait gestion titres"/>
        <s v="PAP annonce  parking"/>
        <s v="Taxes Fonciè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3286111111" createdVersion="8" refreshedVersion="8" minRefreshableVersion="3" recordCount="90" xr:uid="{75D7FB6B-3E60-475F-BD24-447F980F4F26}">
  <cacheSource type="worksheet">
    <worksheetSource ref="A3:G93" sheet="2019"/>
  </cacheSource>
  <cacheFields count="7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13-04-23T00:00:00" maxDate="2020-01-01T00:00:00" count="61">
        <d v="2019-01-03T00:00:00"/>
        <d v="2019-01-14T00:00:00"/>
        <d v="2019-02-04T00:00:00"/>
        <d v="2019-03-04T00:00:00"/>
        <d v="2019-04-02T00:00:00"/>
        <d v="2019-04-11T00:00:00"/>
        <d v="2019-05-03T00:00:00"/>
        <d v="2019-06-04T00:00:00"/>
        <d v="2019-07-02T00:00:00"/>
        <d v="2019-08-01T00:00:00"/>
        <d v="2019-08-02T00:00:00"/>
        <d v="2019-09-03T00:00:00"/>
        <d v="2019-10-02T00:00:00"/>
        <d v="2019-11-05T00:00:00"/>
        <d v="2019-12-03T00:00:00"/>
        <d v="2019-01-02T00:00:00"/>
        <d v="2019-01-04T00:00:00"/>
        <d v="2019-01-07T00:00:00"/>
        <d v="2019-01-18T00:00:00"/>
        <d v="2019-01-19T00:00:00"/>
        <d v="2019-01-23T00:00:00"/>
        <d v="2019-02-02T00:00:00"/>
        <d v="2019-02-05T00:00:00"/>
        <d v="2019-02-20T00:00:00"/>
        <d v="2019-03-02T00:00:00"/>
        <d v="2019-03-21T00:00:00"/>
        <d v="2019-03-29T00:00:00"/>
        <d v="2019-04-12T00:00:00"/>
        <d v="2019-04-15T00:00:00"/>
        <d v="2019-04-18T00:00:00"/>
        <d v="2013-04-23T00:00:00"/>
        <d v="2019-05-02T00:00:00"/>
        <d v="2019-05-06T00:00:00"/>
        <d v="2019-05-09T00:00:00"/>
        <d v="2019-05-19T00:00:00"/>
        <d v="2019-06-02T00:00:00"/>
        <d v="2019-06-10T00:00:00"/>
        <d v="2019-06-11T00:00:00"/>
        <d v="2019-06-12T00:00:00"/>
        <d v="2019-06-13T00:00:00"/>
        <d v="2019-06-17T00:00:00"/>
        <d v="2019-06-18T00:00:00"/>
        <d v="2019-06-28T00:00:00"/>
        <d v="2019-07-08T00:00:00"/>
        <d v="2019-07-09T00:00:00"/>
        <d v="2019-07-19T00:00:00"/>
        <d v="2019-07-29T00:00:00"/>
        <d v="2019-08-13T00:00:00"/>
        <d v="2019-08-21T00:00:00"/>
        <d v="2019-09-02T00:00:00"/>
        <d v="2019-09-05T00:00:00"/>
        <d v="2019-09-23T00:00:00"/>
        <d v="2019-10-01T00:00:00"/>
        <d v="2019-10-03T00:00:00"/>
        <d v="2019-10-23T00:00:00"/>
        <d v="2019-10-25T00:00:00"/>
        <d v="2019-11-02T00:00:00"/>
        <d v="2019-11-20T00:00:00"/>
        <d v="2019-12-02T00:00:00"/>
        <d v="2019-12-05T00:00:00"/>
        <d v="2019-12-31T00:00:00"/>
      </sharedItems>
    </cacheField>
    <cacheField name="tiers" numFmtId="0">
      <sharedItems/>
    </cacheField>
    <cacheField name="objet" numFmtId="0">
      <sharedItems containsBlank="1"/>
    </cacheField>
    <cacheField name="débit" numFmtId="165">
      <sharedItems containsString="0" containsBlank="1" containsNumber="1" minValue="0" maxValue="37575"/>
    </cacheField>
    <cacheField name="crédit" numFmtId="0">
      <sharedItems containsString="0" containsBlank="1" containsNumber="1" minValue="20.9" maxValue="150000"/>
    </cacheField>
    <cacheField name="imputation" numFmtId="0">
      <sharedItems count="19">
        <s v="Télématique"/>
        <s v="Intérêts &amp; commissions"/>
        <s v="Forfait gestion titres"/>
        <s v="Virement GERLOGE"/>
        <s v="THOMAS-BLONDEL Anne-Marie"/>
        <s v="THOMAS Eric"/>
        <s v="THOMAS Didier"/>
        <s v="THOMAS Thibault"/>
        <s v="PAP annonce  parking"/>
        <s v="Parking"/>
        <s v="TT / Déplacements"/>
        <s v="TVA"/>
        <s v="Shurgard"/>
        <s v="Assurance"/>
        <s v="Fournitures"/>
        <s v="CVAE"/>
        <s v="Frais postaux"/>
        <s v="DGL"/>
        <s v="Taxes Fonciè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3471643519" createdVersion="8" refreshedVersion="8" minRefreshableVersion="3" recordCount="100" xr:uid="{5B9CE15C-397F-4624-90DE-74FF6FD8D48E}">
  <cacheSource type="worksheet">
    <worksheetSource ref="A3:G103" sheet="2020"/>
  </cacheSource>
  <cacheFields count="7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20-01-02T00:00:00" maxDate="2020-12-25T00:00:00" count="61">
        <d v="2020-01-03T00:00:00"/>
        <d v="2020-02-04T00:00:00"/>
        <d v="2020-03-03T00:00:00"/>
        <d v="2020-04-06T00:00:00"/>
        <d v="2020-05-05T00:00:00"/>
        <d v="2020-06-03T00:00:00"/>
        <d v="2020-07-02T00:00:00"/>
        <d v="2020-08-03T00:00:00"/>
        <d v="2020-08-04T00:00:00"/>
        <d v="2020-09-02T00:00:00"/>
        <d v="2020-10-02T00:00:00"/>
        <d v="2020-11-03T00:00:00"/>
        <d v="2020-12-02T00:00:00"/>
        <d v="2020-12-04T00:00:00"/>
        <d v="2020-01-02T00:00:00"/>
        <d v="2020-01-07T00:00:00"/>
        <d v="2020-01-21T00:00:00"/>
        <d v="2020-01-22T00:00:00"/>
        <d v="2020-01-30T00:00:00"/>
        <d v="2020-02-02T00:00:00"/>
        <d v="2020-02-12T00:00:00"/>
        <d v="2020-02-13T00:00:00"/>
        <d v="2020-02-19T00:00:00"/>
        <d v="2020-03-02T00:00:00"/>
        <d v="2020-03-10T00:00:00"/>
        <d v="2020-03-30T00:00:00"/>
        <d v="2020-04-02T00:00:00"/>
        <d v="2020-04-19T00:00:00"/>
        <d v="2020-05-02T00:00:00"/>
        <d v="2020-05-18T00:00:00"/>
        <d v="2020-06-01T00:00:00"/>
        <d v="2020-06-02T00:00:00"/>
        <d v="2020-06-04T00:00:00"/>
        <d v="2020-06-30T00:00:00"/>
        <d v="2020-07-01T00:00:00"/>
        <d v="2020-07-03T00:00:00"/>
        <d v="2020-07-19T00:00:00"/>
        <d v="2020-07-27T00:00:00"/>
        <d v="2020-08-19T00:00:00"/>
        <d v="2020-09-03T00:00:00"/>
        <d v="2020-09-07T00:00:00"/>
        <d v="2020-09-24T00:00:00"/>
        <d v="2020-09-25T00:00:00"/>
        <d v="2020-09-30T00:00:00"/>
        <d v="2020-10-01T00:00:00"/>
        <d v="2020-10-03T00:00:00"/>
        <d v="2020-10-06T00:00:00"/>
        <d v="2020-10-13T00:00:00"/>
        <d v="2020-10-21T00:00:00"/>
        <d v="2020-10-26T00:00:00"/>
        <d v="2020-11-01T00:00:00"/>
        <d v="2020-11-05T00:00:00"/>
        <d v="2020-11-07T00:00:00"/>
        <d v="2020-11-16T00:00:00"/>
        <d v="2020-11-19T00:00:00"/>
        <d v="2020-11-27T00:00:00"/>
        <d v="2020-11-30T00:00:00"/>
        <d v="2020-12-01T00:00:00"/>
        <d v="2020-12-08T00:00:00"/>
        <d v="2020-12-23T00:00:00"/>
        <d v="2020-12-24T00:00:00"/>
      </sharedItems>
    </cacheField>
    <cacheField name="tiers" numFmtId="0">
      <sharedItems/>
    </cacheField>
    <cacheField name="objet" numFmtId="0">
      <sharedItems containsBlank="1"/>
    </cacheField>
    <cacheField name="débit" numFmtId="165">
      <sharedItems containsString="0" containsBlank="1" containsNumber="1" minValue="0" maxValue="50412.13"/>
    </cacheField>
    <cacheField name="crédit" numFmtId="165">
      <sharedItems containsString="0" containsBlank="1" containsNumber="1" minValue="0.72" maxValue="150000"/>
    </cacheField>
    <cacheField name="imputation" numFmtId="0">
      <sharedItems count="18">
        <s v="Télématique"/>
        <s v="Virement interne"/>
        <s v="Forfait gestion titres"/>
        <s v="Intérêts &amp; commissions"/>
        <s v="Virement GERLOGE"/>
        <s v="THOMAS-BLONDEL Anne-Marie"/>
        <s v="THOMAS Eric"/>
        <s v="THOMAS Didier"/>
        <s v="THOMAS Thibault"/>
        <s v="Shurgard"/>
        <s v="TVA"/>
        <s v="DGL"/>
        <s v="Assurance"/>
        <s v="Frais postaux"/>
        <s v="CVAE"/>
        <s v="Fournitures"/>
        <s v="Taxes Foncières"/>
        <s v="TT / rbst fra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4867.683719444445" createdVersion="8" refreshedVersion="8" minRefreshableVersion="3" recordCount="108" xr:uid="{FD22B0D8-5DAB-496B-9F21-BF03BD5891EC}">
  <cacheSource type="worksheet">
    <worksheetSource ref="A3:G111" sheet="2021"/>
  </cacheSource>
  <cacheFields count="7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21-01-01T00:00:00" maxDate="2021-12-28T00:00:00" count="70">
        <d v="2021-01-05T00:00:00"/>
        <d v="2021-02-02T00:00:00"/>
        <d v="2021-03-02T00:00:00"/>
        <d v="2021-04-02T00:00:00"/>
        <d v="2021-05-04T00:00:00"/>
        <d v="2021-05-05T00:00:00"/>
        <d v="2021-06-02T00:00:00"/>
        <d v="2021-07-02T00:00:00"/>
        <d v="2021-07-28T00:00:00"/>
        <d v="2021-08-03T00:00:00"/>
        <d v="2021-09-02T00:00:00"/>
        <d v="2021-09-06T00:00:00"/>
        <d v="2021-10-04T00:00:00"/>
        <d v="2021-11-03T00:00:00"/>
        <d v="2021-12-02T00:00:00"/>
        <d v="2021-01-01T00:00:00"/>
        <d v="2021-01-06T00:00:00"/>
        <d v="2021-01-11T00:00:00"/>
        <d v="2021-01-13T00:00:00"/>
        <d v="2021-01-19T00:00:00"/>
        <d v="2021-01-20T00:00:00"/>
        <d v="2021-01-24T00:00:00"/>
        <d v="2021-02-01T00:00:00"/>
        <d v="2021-02-19T00:00:00"/>
        <d v="2021-03-01T00:00:00"/>
        <d v="2021-03-30T00:00:00"/>
        <d v="2021-03-31T00:00:00"/>
        <d v="2021-04-01T00:00:00"/>
        <d v="2021-04-07T00:00:00"/>
        <d v="2021-04-12T00:00:00"/>
        <d v="2021-04-14T00:00:00"/>
        <d v="2021-04-16T00:00:00"/>
        <d v="2021-04-22T00:00:00"/>
        <d v="2021-04-30T00:00:00"/>
        <d v="2021-05-01T00:00:00"/>
        <d v="2021-05-10T00:00:00"/>
        <d v="2021-05-19T00:00:00"/>
        <d v="2021-06-01T00:00:00"/>
        <d v="2021-07-01T00:00:00"/>
        <d v="2021-07-08T00:00:00"/>
        <d v="2021-07-12T00:00:00"/>
        <d v="2021-07-19T00:00:00"/>
        <d v="2021-07-20T00:00:00"/>
        <d v="2021-07-21T00:00:00"/>
        <d v="2021-08-01T00:00:00"/>
        <d v="2021-08-16T00:00:00"/>
        <d v="2021-08-17T00:00:00"/>
        <d v="2021-08-19T00:00:00"/>
        <d v="2021-08-23T00:00:00"/>
        <d v="2021-09-09T00:00:00"/>
        <d v="2021-09-17T00:00:00"/>
        <d v="2021-09-22T00:00:00"/>
        <d v="2021-09-23T00:00:00"/>
        <d v="2021-09-30T00:00:00"/>
        <d v="2021-10-01T00:00:00"/>
        <d v="2021-10-05T00:00:00"/>
        <d v="2021-10-13T00:00:00"/>
        <d v="2021-10-18T00:00:00"/>
        <d v="2021-10-19T00:00:00"/>
        <d v="2021-10-22T00:00:00"/>
        <d v="2021-10-25T00:00:00"/>
        <d v="2021-10-29T00:00:00"/>
        <d v="2021-11-01T00:00:00"/>
        <d v="2021-11-18T00:00:00"/>
        <d v="2021-11-19T00:00:00"/>
        <d v="2021-11-20T00:00:00"/>
        <d v="2021-12-01T00:00:00"/>
        <d v="2021-12-07T00:00:00"/>
        <d v="2021-12-15T00:00:00"/>
        <d v="2021-12-27T00:00:00"/>
      </sharedItems>
    </cacheField>
    <cacheField name="tiers" numFmtId="0">
      <sharedItems/>
    </cacheField>
    <cacheField name="objet" numFmtId="0">
      <sharedItems containsBlank="1"/>
    </cacheField>
    <cacheField name="débit" numFmtId="165">
      <sharedItems containsString="0" containsBlank="1" containsNumber="1" minValue="2.16" maxValue="32565"/>
    </cacheField>
    <cacheField name="crédit" numFmtId="165">
      <sharedItems containsString="0" containsBlank="1" containsNumber="1" minValue="12" maxValue="168000"/>
    </cacheField>
    <cacheField name="imputation" numFmtId="0">
      <sharedItems count="23">
        <s v="Télématique"/>
        <s v="Virement interne"/>
        <s v="Intérêts &amp; commissions"/>
        <s v="Assurance"/>
        <s v="Virement GERLOGE"/>
        <s v="THOMAS-BLONDEL Anne-Marie"/>
        <s v="THOMAS Eric"/>
        <s v="THOMAS Didier"/>
        <s v="THOMAS Thibault"/>
        <s v="Frais postaux"/>
        <s v="DGL"/>
        <s v="PAP annonce parking"/>
        <s v="TVA"/>
        <s v="Shurgard"/>
        <s v="Fournitures"/>
        <s v="CVAE"/>
        <s v="Virement GERASCO"/>
        <s v="Géomètre"/>
        <s v="Greffe T.C."/>
        <s v="ASL"/>
        <s v="Taxes Foncières"/>
        <s v="TT / rbst frais"/>
        <s v="Huissier renouvt ba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5236.357332754633" createdVersion="8" refreshedVersion="8" minRefreshableVersion="3" recordCount="146" xr:uid="{6891C652-2F04-4A7D-8096-4C56F9AD1528}">
  <cacheSource type="worksheet">
    <worksheetSource ref="A3:H149" sheet="2022"/>
  </cacheSource>
  <cacheFields count="8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22-01-01T00:00:00" maxDate="2022-12-22T00:00:00" count="87">
        <d v="2022-01-04T00:00:00"/>
        <d v="2022-01-12T00:00:00"/>
        <d v="2022-02-02T00:00:00"/>
        <d v="2022-03-02T00:00:00"/>
        <d v="2022-03-29T00:00:00"/>
        <d v="2022-04-04T00:00:00"/>
        <d v="2022-05-03T00:00:00"/>
        <d v="2022-06-02T00:00:00"/>
        <d v="2022-07-04T00:00:00"/>
        <d v="2022-07-08T00:00:00"/>
        <d v="2022-08-02T00:00:00"/>
        <d v="2022-09-02T00:00:00"/>
        <d v="2022-09-05T00:00:00"/>
        <d v="2022-10-02T00:00:00"/>
        <d v="2022-11-03T00:00:00"/>
        <d v="2022-11-23T00:00:00"/>
        <d v="2022-01-01T00:00:00"/>
        <d v="2022-01-03T00:00:00"/>
        <d v="2022-01-06T00:00:00"/>
        <d v="2022-01-08T00:00:00"/>
        <d v="2022-01-09T00:00:00"/>
        <d v="2022-01-11T00:00:00"/>
        <d v="2022-01-13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8T00:00:00"/>
        <d v="2022-02-01T00:00:00"/>
        <d v="2022-02-14T00:00:00"/>
        <d v="2022-02-19T00:00:00"/>
        <d v="2022-03-01T00:00:00"/>
        <d v="2022-03-04T00:00:00"/>
        <d v="2022-03-10T00:00:00"/>
        <d v="2022-03-17T00:00:00"/>
        <d v="2022-03-28T00:00:00"/>
        <d v="2022-03-30T00:00:00"/>
        <d v="2022-03-31T00:00:00"/>
        <d v="2022-04-01T00:00:00"/>
        <d v="2022-04-12T00:00:00"/>
        <d v="2022-04-14T00:00:00"/>
        <d v="2022-04-21T00:00:00"/>
        <d v="2022-04-25T00:00:00"/>
        <d v="2022-05-01T00:00:00"/>
        <d v="2022-05-06T00:00:00"/>
        <d v="2022-05-19T00:00:00"/>
        <d v="2022-05-23T00:00:00"/>
        <d v="2022-05-24T00:00:00"/>
        <d v="2022-05-31T00:00:00"/>
        <d v="2022-06-01T00:00:00"/>
        <d v="2022-06-06T00:00:00"/>
        <d v="2022-06-11T00:00:00"/>
        <d v="2022-06-22T00:00:00"/>
        <d v="2022-06-23T00:00:00"/>
        <d v="2022-07-01T00:00:00"/>
        <d v="2022-07-07T00:00:00"/>
        <d v="2022-07-13T00:00:00"/>
        <d v="2022-07-15T00:00:00"/>
        <d v="2022-07-27T00:00:00"/>
        <d v="2022-07-28T00:00:00"/>
        <d v="2022-08-01T00:00:00"/>
        <d v="2022-08-24T00:00:00"/>
        <d v="2022-08-31T00:00:00"/>
        <d v="2022-09-01T00:00:00"/>
        <d v="2022-09-29T00:00:00"/>
        <d v="2022-09-30T00:00:00"/>
        <d v="2022-10-01T00:00:00"/>
        <d v="2022-10-04T00:00:00"/>
        <d v="2022-10-05T00:00:00"/>
        <d v="2022-10-10T00:00:00"/>
        <d v="2022-10-14T00:00:00"/>
        <d v="2022-10-21T00:00:00"/>
        <d v="2022-10-24T00:00:00"/>
        <d v="2022-10-27T00:00:00"/>
        <d v="2022-11-01T00:00:00"/>
        <d v="2022-11-02T00:00:00"/>
        <d v="2022-11-14T00:00:00"/>
        <d v="2022-11-15T00:00:00"/>
        <d v="2022-11-28T00:00:00"/>
        <d v="2022-12-01T00:00:00"/>
        <d v="2022-12-07T00:00:00"/>
        <d v="2022-12-14T00:00:00"/>
        <d v="2022-12-16T00:00:00"/>
        <d v="2022-12-21T00:00:00"/>
      </sharedItems>
    </cacheField>
    <cacheField name="tiers" numFmtId="0">
      <sharedItems count="40">
        <s v="Télématique"/>
        <s v="Virement Qonto"/>
        <s v="Frais actualisation annuelle"/>
        <s v="Forfait gestion titres"/>
        <s v="Qonto"/>
        <s v="SDC Flandre SUD ASL"/>
        <s v="SUPSOFT"/>
        <s v="La Poste"/>
        <s v="GERASCO Gérance"/>
        <s v="THOMAS-BLONDEL Anne-Marie"/>
        <s v="THOMAS Eric"/>
        <s v="THOMAS Didier"/>
        <s v="THOMAS Thibault"/>
        <s v="Virement BNP"/>
        <s v="Infogreffe"/>
        <s v="DGL"/>
        <s v="TVA"/>
        <s v="Groupe ROUGE"/>
        <s v="Cabinet TROUVIN"/>
        <s v="Shurgard"/>
        <s v="PÉRUSSEL-PAOLI"/>
        <s v="SCP JEZEQUEL"/>
        <s v="DESIMPEL Adrien"/>
        <s v="SNCF INTERNET"/>
        <s v="EFFIA CONCESSION"/>
        <s v="CVAE"/>
        <s v="CHATELLIER SARL"/>
        <s v="GARRAUD"/>
        <s v="PAP annonce parking"/>
        <s v="THOMAS Eric "/>
        <s v="TT / rbst frais"/>
        <s v="La Plateforme"/>
        <s v="B3E"/>
        <s v="Taxes Foncières"/>
        <s v="DESIMPEL Adrien rbst caution"/>
        <s v="Transavia"/>
        <s v="Tissot papeterie"/>
        <s v="SCHWARTZ"/>
        <s v="Commission" u="1"/>
        <s v="TROUVIN" u="1"/>
      </sharedItems>
    </cacheField>
    <cacheField name="objet" numFmtId="0">
      <sharedItems containsBlank="1"/>
    </cacheField>
    <cacheField name="débit" numFmtId="165">
      <sharedItems containsString="0" containsBlank="1" containsNumber="1" minValue="1.41" maxValue="36175"/>
    </cacheField>
    <cacheField name="crédit" numFmtId="165">
      <sharedItems containsString="0" containsBlank="1" containsNumber="1" minValue="7.01" maxValue="233483.84"/>
    </cacheField>
    <cacheField name="imputation" numFmtId="0">
      <sharedItems count="31">
        <s v="Télématique"/>
        <s v="Virement interne"/>
        <s v="Intérêts &amp; commissions"/>
        <s v="ASL"/>
        <s v="Fournitures administratives"/>
        <s v="Frais postaux"/>
        <s v="Virement GERASCO"/>
        <s v="THOMAS-BLONDEL Anne-Marie"/>
        <s v="THOMAS Eric"/>
        <s v="THOMAS Didier"/>
        <s v="THOMAS Thibault"/>
        <s v="Greffe T.C."/>
        <s v="DGL"/>
        <s v="TVA"/>
        <s v="Assurance"/>
        <s v="Honoraires Juridique"/>
        <s v="Shurgard"/>
        <s v="Virement DESIMPEL"/>
        <s v="TT / Déplacements"/>
        <s v="CVAE"/>
        <s v="Virement CHATELLIER"/>
        <s v="Honoraires Expert"/>
        <s v="PAP annonce parking"/>
        <s v="Déplacement"/>
        <s v="TT / rbst frais"/>
        <s v="Virement LA PLATEFORME"/>
        <s v="Honoraires Bureau Etudes"/>
        <s v="Taxes Foncières"/>
        <s v="Caution DESIMPEL"/>
        <s v="Entretiens et réparations" u="1"/>
        <s v="Frais actes &amp; contentieux" u="1"/>
      </sharedItems>
    </cacheField>
    <cacheField name="solde" numFmtId="165">
      <sharedItems containsSemiMixedTypes="0" containsString="0" containsNumber="1" minValue="-194.6799999916181" maxValue="317445.289999999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. THOMAS" refreshedDate="45267.324039004627" createdVersion="8" refreshedVersion="8" minRefreshableVersion="3" recordCount="117" xr:uid="{0201B74B-646D-45F8-B9FA-F577B8A1009B}">
  <cacheSource type="worksheet">
    <worksheetSource ref="A3:H120" sheet="2023"/>
  </cacheSource>
  <cacheFields count="8">
    <cacheField name="Banque" numFmtId="0">
      <sharedItems count="2">
        <s v="BNP"/>
        <s v="Qonto"/>
      </sharedItems>
    </cacheField>
    <cacheField name="date" numFmtId="14">
      <sharedItems containsSemiMixedTypes="0" containsNonDate="0" containsDate="1" containsString="0" minDate="2023-01-01T00:00:00" maxDate="2023-12-20T00:00:00" count="76">
        <d v="2023-01-03T00:00:00"/>
        <d v="2023-02-02T00:00:00"/>
        <d v="2023-02-07T00:00:00"/>
        <d v="2023-03-02T00:00:00"/>
        <d v="2023-04-04T00:00:00"/>
        <d v="2023-05-03T00:00:00"/>
        <d v="2023-06-02T00:00:00"/>
        <d v="2023-07-04T00:00:00"/>
        <d v="2023-07-10T00:00:00"/>
        <d v="2023-08-02T00:00:00"/>
        <d v="2023-09-04T00:00:00"/>
        <d v="2023-09-15T00:00:00"/>
        <d v="2023-10-03T00:00:00"/>
        <d v="2023-10-12T00:00:00"/>
        <d v="2023-10-13T00:00:00"/>
        <d v="2023-11-03T00:00:00"/>
        <d v="2023-12-04T00:00:00"/>
        <d v="2023-01-01T00:00:00"/>
        <d v="2023-01-13T00:00:00"/>
        <d v="2023-01-25T00:00:00"/>
        <d v="2023-01-27T00:00:00"/>
        <d v="2023-02-01T00:00:00"/>
        <d v="2023-02-13T00:00:00"/>
        <d v="2023-02-15T00:00:00"/>
        <d v="2023-02-21T00:00:00"/>
        <d v="2023-02-22T00:00:00"/>
        <d v="2023-02-24T00:00:00"/>
        <d v="2023-03-01T00:00:00"/>
        <d v="2023-03-10T00:00:00"/>
        <d v="2023-03-11T00:00:00"/>
        <d v="2023-03-14T00:00:00"/>
        <d v="2023-03-22T00:00:00"/>
        <d v="2023-03-27T00:00:00"/>
        <d v="2023-03-31T00:00:00"/>
        <d v="2023-04-01T00:00:00"/>
        <d v="2023-04-06T00:00:00"/>
        <d v="2023-04-13T00:00:00"/>
        <d v="2023-05-01T00:00:00"/>
        <d v="2023-05-02T00:00:00"/>
        <d v="2023-05-09T00:00:00"/>
        <d v="2023-05-24T00:00:00"/>
        <d v="2023-05-26T00:00:00"/>
        <d v="2023-05-31T00:00:00"/>
        <d v="2023-06-01T00:00:00"/>
        <d v="2023-06-04T00:00:00"/>
        <d v="2023-06-07T00:00:00"/>
        <d v="2023-06-12T00:00:00"/>
        <d v="2023-06-19T00:00:00"/>
        <d v="2023-06-20T00:00:00"/>
        <d v="2023-06-21T00:00:00"/>
        <d v="2023-06-22T00:00:00"/>
        <d v="2023-06-26T00:00:00"/>
        <d v="2023-07-03T00:00:00"/>
        <d v="2023-07-05T00:00:00"/>
        <d v="2023-07-06T00:00:00"/>
        <d v="2023-07-08T00:00:00"/>
        <d v="2023-07-09T00:00:00"/>
        <d v="2023-07-12T00:00:00"/>
        <d v="2023-07-18T00:00:00"/>
        <d v="2023-07-21T00:00:00"/>
        <d v="2023-07-25T00:00:00"/>
        <d v="2023-08-08T00:00:00"/>
        <d v="2023-09-11T00:00:00"/>
        <d v="2023-09-21T00:00:00"/>
        <d v="2023-10-09T00:00:00"/>
        <d v="2023-10-19T00:00:00"/>
        <d v="2023-10-26T00:00:00"/>
        <d v="2023-11-06T00:00:00"/>
        <d v="2023-11-16T00:00:00"/>
        <d v="2023-11-22T00:00:00"/>
        <d v="2023-11-23T00:00:00"/>
        <d v="2023-11-25T00:00:00"/>
        <d v="2023-11-28T00:00:00"/>
        <d v="2023-12-01T00:00:00"/>
        <d v="2023-12-07T00:00:00"/>
        <d v="2023-12-19T00:00:00"/>
      </sharedItems>
    </cacheField>
    <cacheField name="tiers" numFmtId="0">
      <sharedItems count="37">
        <s v="Télématique"/>
        <s v="Virement Qonto"/>
        <s v="Frais actualisation annuelle"/>
        <s v="Carte transfert sécurisé"/>
        <s v="Carte transfert sécurisé (récrocession)"/>
        <s v="Forfait gestion titres"/>
        <s v="Qonto"/>
        <s v="La Plateforme"/>
        <s v="DGL"/>
        <s v="Shurgard"/>
        <s v="BUONOMO"/>
        <s v="Virement BNP"/>
        <s v="CHATELLIER SARL"/>
        <s v="SCP JEZEQUEL"/>
        <s v="Groupe ROUGE"/>
        <s v="Transavia"/>
        <s v="TVA"/>
        <s v="La Poste"/>
        <s v="Cabinet TROUVIN"/>
        <s v="THOMAS-BLONDEL Anne-Marie"/>
        <s v="THOMAS Eric"/>
        <s v="THOMAS Didier"/>
        <s v="THOMAS Thibault"/>
        <s v="PAP annonce parking"/>
        <s v="CS Transport "/>
        <s v="Boulanger"/>
        <s v="SILAS RENOV"/>
        <s v="CVAE"/>
        <s v="B3E"/>
        <s v="SDC Flandre SUD ASL"/>
        <s v="Audit Diagnostics"/>
        <s v="Maxi Buro"/>
        <s v="Express MB"/>
        <s v="TT / rbst frais"/>
        <s v="Kadri Nadri - solutions débarras"/>
        <s v="Taxes Foncières"/>
        <s v="SCHWARTZ"/>
      </sharedItems>
    </cacheField>
    <cacheField name="objet" numFmtId="0">
      <sharedItems containsBlank="1"/>
    </cacheField>
    <cacheField name="débit" numFmtId="165">
      <sharedItems containsString="0" containsBlank="1" containsNumber="1" minValue="-21236.61" maxValue="37926"/>
    </cacheField>
    <cacheField name="crédit" numFmtId="165">
      <sharedItems containsString="0" containsBlank="1" containsNumber="1" minValue="20" maxValue="221812.34"/>
    </cacheField>
    <cacheField name="imputation" numFmtId="0">
      <sharedItems count="27">
        <s v="Télématique"/>
        <s v="Virement interne"/>
        <s v="Intérêts &amp; commissions"/>
        <s v="Virement LA PLATEFORME"/>
        <s v="DGL"/>
        <s v="Shurgard"/>
        <s v="Honoraires Juridique"/>
        <s v="Virement CHATELLIER"/>
        <s v="Frais actes &amp; contentieux"/>
        <s v="Assurance"/>
        <s v="TT / Déplacements"/>
        <s v="TVA"/>
        <s v="Frais postaux"/>
        <s v="THOMAS-BLONDEL Anne-Marie"/>
        <s v="THOMAS Eric"/>
        <s v="THOMAS Didier"/>
        <s v="THOMAS Thibault"/>
        <s v="PAP annonce parking"/>
        <s v="Presta. Externe"/>
        <s v="Fournitures"/>
        <s v="Travaux Rebuffat"/>
        <s v="CVAE"/>
        <s v="Honoraires Bureau Etudes"/>
        <s v="ASL"/>
        <s v="Audit"/>
        <s v="TT / rbst frais"/>
        <s v="Taxes Foncières"/>
      </sharedItems>
    </cacheField>
    <cacheField name="solde" numFmtId="165">
      <sharedItems containsSemiMixedTypes="0" containsString="0" containsNumber="1" minValue="-242.59999999050046" maxValue="459782.090000004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x v="0"/>
    <x v="0"/>
    <s v="Virement GERLOGE"/>
    <m/>
    <m/>
    <n v="49984"/>
    <x v="0"/>
  </r>
  <r>
    <x v="0"/>
    <x v="1"/>
    <s v="Télématique"/>
    <m/>
    <n v="17.16"/>
    <m/>
    <x v="1"/>
  </r>
  <r>
    <x v="0"/>
    <x v="2"/>
    <s v="Virement GERLOGE"/>
    <m/>
    <m/>
    <n v="150000"/>
    <x v="0"/>
  </r>
  <r>
    <x v="0"/>
    <x v="3"/>
    <s v="THOMAS-BLONDEL Anne-Marie"/>
    <n v="4144150"/>
    <n v="29820"/>
    <m/>
    <x v="2"/>
  </r>
  <r>
    <x v="0"/>
    <x v="3"/>
    <s v="THOMAS Eric"/>
    <n v="4144151"/>
    <n v="30000"/>
    <m/>
    <x v="3"/>
  </r>
  <r>
    <x v="0"/>
    <x v="3"/>
    <s v="THOMAS Didier"/>
    <n v="4144152"/>
    <n v="26683.919999999998"/>
    <m/>
    <x v="4"/>
  </r>
  <r>
    <x v="0"/>
    <x v="3"/>
    <s v="THOMAS Didier"/>
    <n v="4144153"/>
    <n v="3316.08"/>
    <m/>
    <x v="4"/>
  </r>
  <r>
    <x v="0"/>
    <x v="3"/>
    <s v="THOMAS Thibault"/>
    <n v="4144154"/>
    <n v="30000"/>
    <m/>
    <x v="5"/>
  </r>
  <r>
    <x v="0"/>
    <x v="4"/>
    <s v="Shurgard"/>
    <n v="4144155"/>
    <n v="5820.67"/>
    <m/>
    <x v="6"/>
  </r>
  <r>
    <x v="0"/>
    <x v="5"/>
    <s v="Intérêts &amp; commissions"/>
    <m/>
    <n v="104.96"/>
    <m/>
    <x v="7"/>
  </r>
  <r>
    <x v="0"/>
    <x v="6"/>
    <s v="TVA 12/2014"/>
    <m/>
    <n v="2982"/>
    <m/>
    <x v="8"/>
  </r>
  <r>
    <x v="0"/>
    <x v="7"/>
    <s v="AXA "/>
    <n v="4144158"/>
    <n v="13799.29"/>
    <m/>
    <x v="9"/>
  </r>
  <r>
    <x v="0"/>
    <x v="8"/>
    <s v="Télématique"/>
    <m/>
    <n v="22.52"/>
    <m/>
    <x v="1"/>
  </r>
  <r>
    <x v="0"/>
    <x v="9"/>
    <s v="TVA 01/2015"/>
    <m/>
    <n v="23876"/>
    <m/>
    <x v="8"/>
  </r>
  <r>
    <x v="0"/>
    <x v="10"/>
    <s v="Télématique"/>
    <m/>
    <n v="3.32"/>
    <m/>
    <x v="1"/>
  </r>
  <r>
    <x v="0"/>
    <x v="11"/>
    <s v="Télématique"/>
    <m/>
    <n v="17.16"/>
    <m/>
    <x v="1"/>
  </r>
  <r>
    <x v="0"/>
    <x v="12"/>
    <s v="La Poste"/>
    <n v="4144159"/>
    <n v="95"/>
    <m/>
    <x v="10"/>
  </r>
  <r>
    <x v="0"/>
    <x v="13"/>
    <s v="THOMAS Didier"/>
    <n v="4144153"/>
    <n v="-3316.08"/>
    <m/>
    <x v="4"/>
  </r>
  <r>
    <x v="0"/>
    <x v="13"/>
    <s v="THOMAS-BLONDEL Anne-Marie"/>
    <n v="4144160"/>
    <n v="6547.31"/>
    <m/>
    <x v="2"/>
  </r>
  <r>
    <x v="0"/>
    <x v="13"/>
    <s v="THOMAS Eric"/>
    <n v="4144161"/>
    <n v="6600"/>
    <m/>
    <x v="3"/>
  </r>
  <r>
    <x v="0"/>
    <x v="13"/>
    <s v="THOMAS Didier"/>
    <n v="4144162"/>
    <n v="6600"/>
    <m/>
    <x v="4"/>
  </r>
  <r>
    <x v="0"/>
    <x v="13"/>
    <s v="THOMAS Didier"/>
    <n v="4144162"/>
    <n v="3316.08"/>
    <m/>
    <x v="4"/>
  </r>
  <r>
    <x v="0"/>
    <x v="13"/>
    <s v="THOMAS Thibault"/>
    <n v="4144163"/>
    <n v="6640"/>
    <m/>
    <x v="5"/>
  </r>
  <r>
    <x v="0"/>
    <x v="14"/>
    <s v="Virement GERLOGE"/>
    <m/>
    <m/>
    <n v="25591.06"/>
    <x v="0"/>
  </r>
  <r>
    <x v="0"/>
    <x v="15"/>
    <s v="THOMAS Thibault/ rbst tambour"/>
    <n v="4144164"/>
    <n v="281.42"/>
    <m/>
    <x v="10"/>
  </r>
  <r>
    <x v="0"/>
    <x v="16"/>
    <s v="Télématique"/>
    <m/>
    <n v="25.46"/>
    <m/>
    <x v="1"/>
  </r>
  <r>
    <x v="0"/>
    <x v="17"/>
    <s v="Virement GERLOGE"/>
    <m/>
    <m/>
    <n v="150000"/>
    <x v="0"/>
  </r>
  <r>
    <x v="0"/>
    <x v="18"/>
    <s v="THOMAS Thibault"/>
    <s v="Virement"/>
    <n v="10000"/>
    <m/>
    <x v="5"/>
  </r>
  <r>
    <x v="0"/>
    <x v="19"/>
    <s v="THOMAS-BLONDEL Anne-Marie"/>
    <n v="4144165"/>
    <n v="24850"/>
    <m/>
    <x v="2"/>
  </r>
  <r>
    <x v="0"/>
    <x v="19"/>
    <s v="THOMAS Eric"/>
    <n v="4144166"/>
    <n v="25050"/>
    <m/>
    <x v="3"/>
  </r>
  <r>
    <x v="0"/>
    <x v="19"/>
    <s v="THOMAS Didier"/>
    <n v="4144167"/>
    <n v="25050"/>
    <m/>
    <x v="4"/>
  </r>
  <r>
    <x v="0"/>
    <x v="19"/>
    <s v="THOMAS Thibault"/>
    <n v="4144168"/>
    <n v="15010"/>
    <m/>
    <x v="5"/>
  </r>
  <r>
    <x v="0"/>
    <x v="20"/>
    <s v="Intérêts &amp; commissions"/>
    <m/>
    <n v="126.76"/>
    <m/>
    <x v="7"/>
  </r>
  <r>
    <x v="0"/>
    <x v="21"/>
    <s v="CS Transport "/>
    <n v="4144169"/>
    <n v="60"/>
    <m/>
    <x v="11"/>
  </r>
  <r>
    <x v="0"/>
    <x v="21"/>
    <s v="CS Transport / annul"/>
    <n v="4144169"/>
    <n v="-60"/>
    <m/>
    <x v="11"/>
  </r>
  <r>
    <x v="0"/>
    <x v="22"/>
    <s v="TVA 03/2015"/>
    <m/>
    <n v="3962"/>
    <m/>
    <x v="8"/>
  </r>
  <r>
    <x v="0"/>
    <x v="23"/>
    <s v="CS Transport"/>
    <n v="4144170"/>
    <n v="600"/>
    <m/>
    <x v="11"/>
  </r>
  <r>
    <x v="0"/>
    <x v="24"/>
    <s v="CVAE"/>
    <m/>
    <n v="267"/>
    <m/>
    <x v="12"/>
  </r>
  <r>
    <x v="0"/>
    <x v="24"/>
    <s v="Télématique"/>
    <m/>
    <n v="17.16"/>
    <m/>
    <x v="1"/>
  </r>
  <r>
    <x v="0"/>
    <x v="25"/>
    <s v="TVA 04/2015"/>
    <m/>
    <n v="24949"/>
    <m/>
    <x v="8"/>
  </r>
  <r>
    <x v="0"/>
    <x v="26"/>
    <s v="TT / rbst frais"/>
    <n v="8942331"/>
    <n v="449.4"/>
    <m/>
    <x v="10"/>
  </r>
  <r>
    <x v="0"/>
    <x v="27"/>
    <s v="TT / rbst frais"/>
    <n v="8942332"/>
    <n v="86.45"/>
    <m/>
    <x v="10"/>
  </r>
  <r>
    <x v="0"/>
    <x v="28"/>
    <s v="Télématique"/>
    <m/>
    <n v="17.16"/>
    <m/>
    <x v="1"/>
  </r>
  <r>
    <x v="0"/>
    <x v="29"/>
    <s v="TT / rbst frais"/>
    <n v="8942333"/>
    <n v="39"/>
    <m/>
    <x v="10"/>
  </r>
  <r>
    <x v="0"/>
    <x v="30"/>
    <s v="THOMAS-BLONDEL Anne-Marie"/>
    <n v="8942334"/>
    <n v="9940"/>
    <m/>
    <x v="2"/>
  </r>
  <r>
    <x v="0"/>
    <x v="30"/>
    <s v="THOMAS Eric"/>
    <n v="8942335"/>
    <n v="10020"/>
    <m/>
    <x v="3"/>
  </r>
  <r>
    <x v="0"/>
    <x v="30"/>
    <s v="THOMAS Didier"/>
    <n v="8942336"/>
    <n v="10020"/>
    <m/>
    <x v="4"/>
  </r>
  <r>
    <x v="0"/>
    <x v="30"/>
    <s v="THOMAS Thibault"/>
    <n v="8942337"/>
    <n v="10020"/>
    <m/>
    <x v="5"/>
  </r>
  <r>
    <x v="0"/>
    <x v="31"/>
    <s v="TT / rbst frais"/>
    <n v="8942338"/>
    <n v="113.9"/>
    <m/>
    <x v="10"/>
  </r>
  <r>
    <x v="0"/>
    <x v="32"/>
    <s v="Virement GERLOGE"/>
    <m/>
    <m/>
    <n v="16222"/>
    <x v="0"/>
  </r>
  <r>
    <x v="0"/>
    <x v="33"/>
    <s v="Télématique"/>
    <m/>
    <n v="17.16"/>
    <m/>
    <x v="1"/>
  </r>
  <r>
    <x v="0"/>
    <x v="34"/>
    <s v="Virement GERLOGE"/>
    <m/>
    <m/>
    <n v="150000"/>
    <x v="0"/>
  </r>
  <r>
    <x v="0"/>
    <x v="35"/>
    <s v="TT / rbst frais"/>
    <n v="8942339"/>
    <n v="63.4"/>
    <m/>
    <x v="10"/>
  </r>
  <r>
    <x v="0"/>
    <x v="35"/>
    <s v="THOMAS-BLONDEL Anne-Marie"/>
    <n v="8942340"/>
    <n v="19880"/>
    <m/>
    <x v="2"/>
  </r>
  <r>
    <x v="0"/>
    <x v="35"/>
    <s v="THOMAS Eric"/>
    <n v="8942341"/>
    <n v="20040"/>
    <m/>
    <x v="3"/>
  </r>
  <r>
    <x v="0"/>
    <x v="35"/>
    <s v="THOMAS Didier"/>
    <n v="8942342"/>
    <n v="20040"/>
    <m/>
    <x v="4"/>
  </r>
  <r>
    <x v="0"/>
    <x v="35"/>
    <s v="THOMAS Thibault"/>
    <n v="8942343"/>
    <n v="20040"/>
    <m/>
    <x v="5"/>
  </r>
  <r>
    <x v="0"/>
    <x v="36"/>
    <s v="Intérêts &amp; commissions"/>
    <m/>
    <n v="90.38"/>
    <m/>
    <x v="7"/>
  </r>
  <r>
    <x v="0"/>
    <x v="37"/>
    <s v="THOMAS-BLONDEL Anne-Marie"/>
    <s v="Virement"/>
    <n v="15000"/>
    <m/>
    <x v="2"/>
  </r>
  <r>
    <x v="0"/>
    <x v="38"/>
    <s v="TVA"/>
    <m/>
    <n v="2074"/>
    <m/>
    <x v="8"/>
  </r>
  <r>
    <x v="0"/>
    <x v="39"/>
    <s v="DGL"/>
    <n v="8942344"/>
    <n v="2065.4"/>
    <m/>
    <x v="13"/>
  </r>
  <r>
    <x v="0"/>
    <x v="40"/>
    <s v="Télématique"/>
    <m/>
    <n v="17.16"/>
    <m/>
    <x v="1"/>
  </r>
  <r>
    <x v="0"/>
    <x v="41"/>
    <s v="DGL"/>
    <n v="8942345"/>
    <n v="900"/>
    <m/>
    <x v="13"/>
  </r>
  <r>
    <x v="0"/>
    <x v="42"/>
    <s v="TVA"/>
    <m/>
    <n v="24653"/>
    <m/>
    <x v="8"/>
  </r>
  <r>
    <x v="0"/>
    <x v="43"/>
    <s v="THOMAS Eric"/>
    <n v="8942346"/>
    <n v="15120"/>
    <m/>
    <x v="3"/>
  </r>
  <r>
    <x v="0"/>
    <x v="43"/>
    <s v="THOMAS Didier"/>
    <n v="8942347"/>
    <n v="15120"/>
    <m/>
    <x v="4"/>
  </r>
  <r>
    <x v="0"/>
    <x v="43"/>
    <s v="THOMAS Thibault"/>
    <n v="8942348"/>
    <n v="15120"/>
    <m/>
    <x v="5"/>
  </r>
  <r>
    <x v="0"/>
    <x v="44"/>
    <s v="Télématique"/>
    <m/>
    <n v="17.16"/>
    <m/>
    <x v="1"/>
  </r>
  <r>
    <x v="0"/>
    <x v="45"/>
    <s v="DGL"/>
    <n v="8942349"/>
    <n v="900"/>
    <m/>
    <x v="13"/>
  </r>
  <r>
    <x v="0"/>
    <x v="46"/>
    <s v="Virement GERLOGE"/>
    <m/>
    <m/>
    <n v="24941.15"/>
    <x v="0"/>
  </r>
  <r>
    <x v="0"/>
    <x v="47"/>
    <s v="Télématique"/>
    <m/>
    <n v="17.16"/>
    <m/>
    <x v="1"/>
  </r>
  <r>
    <x v="0"/>
    <x v="48"/>
    <s v="Virement GERLOGE"/>
    <m/>
    <m/>
    <n v="150000"/>
    <x v="0"/>
  </r>
  <r>
    <x v="0"/>
    <x v="49"/>
    <s v="THOMAS-BLONDEL Anne-Marie"/>
    <s v="Virement"/>
    <n v="29820"/>
    <m/>
    <x v="2"/>
  </r>
  <r>
    <x v="0"/>
    <x v="49"/>
    <s v="THOMAS Eric"/>
    <s v="Virement"/>
    <n v="30060"/>
    <m/>
    <x v="3"/>
  </r>
  <r>
    <x v="0"/>
    <x v="49"/>
    <s v="THOMAS Didier"/>
    <s v="Virement"/>
    <n v="30060"/>
    <m/>
    <x v="4"/>
  </r>
  <r>
    <x v="0"/>
    <x v="49"/>
    <s v="THOMAS Thibault"/>
    <s v="Virement"/>
    <n v="30060"/>
    <m/>
    <x v="5"/>
  </r>
  <r>
    <x v="0"/>
    <x v="50"/>
    <s v="Intérêts &amp; commissions"/>
    <m/>
    <n v="114.65"/>
    <m/>
    <x v="7"/>
  </r>
  <r>
    <x v="0"/>
    <x v="51"/>
    <s v="TVA"/>
    <m/>
    <n v="3416"/>
    <m/>
    <x v="8"/>
  </r>
  <r>
    <x v="0"/>
    <x v="52"/>
    <s v="Taxes Foncières"/>
    <m/>
    <n v="24643"/>
    <m/>
    <x v="14"/>
  </r>
  <r>
    <x v="0"/>
    <x v="53"/>
    <s v="Télématique"/>
    <m/>
    <n v="17.16"/>
    <m/>
    <x v="1"/>
  </r>
  <r>
    <x v="0"/>
    <x v="54"/>
    <s v="DGL"/>
    <n v="8942350"/>
    <n v="900.06"/>
    <m/>
    <x v="13"/>
  </r>
  <r>
    <x v="0"/>
    <x v="55"/>
    <s v="TVA"/>
    <m/>
    <n v="24997"/>
    <m/>
    <x v="8"/>
  </r>
  <r>
    <x v="0"/>
    <x v="56"/>
    <s v="Télématique"/>
    <m/>
    <n v="17.16"/>
    <m/>
    <x v="1"/>
  </r>
  <r>
    <x v="0"/>
    <x v="57"/>
    <s v="THOMAS-BLONDEL Anne-Marie"/>
    <s v="Virement"/>
    <n v="4970"/>
    <m/>
    <x v="2"/>
  </r>
  <r>
    <x v="0"/>
    <x v="57"/>
    <s v="THOMAS Eric"/>
    <s v="Virement"/>
    <n v="5010"/>
    <m/>
    <x v="3"/>
  </r>
  <r>
    <x v="0"/>
    <x v="57"/>
    <s v="THOMAS Didier"/>
    <s v="Virement"/>
    <n v="5010"/>
    <m/>
    <x v="4"/>
  </r>
  <r>
    <x v="0"/>
    <x v="57"/>
    <s v="THOMAS Thibault"/>
    <s v="Virement"/>
    <n v="5030"/>
    <m/>
    <x v="5"/>
  </r>
  <r>
    <x v="0"/>
    <x v="58"/>
    <s v="TT / rbst frais"/>
    <n v="8942356"/>
    <n v="65.87"/>
    <m/>
    <x v="10"/>
  </r>
  <r>
    <x v="0"/>
    <x v="59"/>
    <s v="Virement GERLOGE"/>
    <m/>
    <m/>
    <n v="49873.22"/>
    <x v="0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m/>
    <n v="17.399999999999999"/>
    <m/>
    <x v="0"/>
    <n v="108.00000001061707"/>
  </r>
  <r>
    <x v="0"/>
    <x v="1"/>
    <x v="0"/>
    <m/>
    <n v="18.600000000000001"/>
    <m/>
    <x v="0"/>
    <n v="89.400000010617077"/>
  </r>
  <r>
    <x v="1"/>
    <x v="2"/>
    <x v="1"/>
    <s v="Virement"/>
    <n v="1000"/>
    <m/>
    <x v="1"/>
    <n v="151012.24000000674"/>
  </r>
  <r>
    <x v="1"/>
    <x v="2"/>
    <x v="2"/>
    <s v="Virement"/>
    <m/>
    <n v="221168.63"/>
    <x v="2"/>
    <n v="372180.87000000675"/>
  </r>
  <r>
    <x v="1"/>
    <x v="2"/>
    <x v="3"/>
    <s v="Virement"/>
    <n v="19880"/>
    <m/>
    <x v="3"/>
    <n v="352300.87000000675"/>
  </r>
  <r>
    <x v="1"/>
    <x v="2"/>
    <x v="4"/>
    <s v="Virement"/>
    <n v="20040"/>
    <m/>
    <x v="4"/>
    <n v="332260.87000000675"/>
  </r>
  <r>
    <x v="1"/>
    <x v="2"/>
    <x v="5"/>
    <s v="Virement"/>
    <n v="20040"/>
    <m/>
    <x v="5"/>
    <n v="312220.87000000675"/>
  </r>
  <r>
    <x v="1"/>
    <x v="2"/>
    <x v="1"/>
    <s v="Virement"/>
    <n v="15040"/>
    <m/>
    <x v="6"/>
    <n v="297180.87000000675"/>
  </r>
  <r>
    <x v="1"/>
    <x v="2"/>
    <x v="1"/>
    <s v="Virement"/>
    <n v="5000"/>
    <m/>
    <x v="6"/>
    <n v="292180.87000000675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x v="0"/>
    <m/>
    <n v="17.399999999999999"/>
    <m/>
    <x v="0"/>
    <n v="108.00000001061707"/>
  </r>
  <r>
    <x v="0"/>
    <x v="1"/>
    <x v="0"/>
    <m/>
    <n v="18.600000000000001"/>
    <m/>
    <x v="0"/>
    <n v="89.400000010617077"/>
  </r>
  <r>
    <x v="0"/>
    <x v="2"/>
    <x v="0"/>
    <m/>
    <n v="8.9"/>
    <m/>
    <x v="0"/>
    <n v="80.500000010617072"/>
  </r>
  <r>
    <x v="0"/>
    <x v="3"/>
    <x v="1"/>
    <m/>
    <m/>
    <n v="20000"/>
    <x v="1"/>
    <n v="20080.500000010616"/>
  </r>
  <r>
    <x v="0"/>
    <x v="4"/>
    <x v="2"/>
    <m/>
    <n v="19614.97"/>
    <m/>
    <x v="1"/>
    <n v="465.53000001061446"/>
  </r>
  <r>
    <x v="1"/>
    <x v="0"/>
    <x v="3"/>
    <s v="Virement"/>
    <m/>
    <n v="202900"/>
    <x v="2"/>
    <n v="455317.52000000607"/>
  </r>
  <r>
    <x v="1"/>
    <x v="5"/>
    <x v="4"/>
    <s v="Virement"/>
    <n v="14.5"/>
    <m/>
    <x v="3"/>
    <n v="455303.02000000607"/>
  </r>
  <r>
    <x v="1"/>
    <x v="6"/>
    <x v="5"/>
    <s v="Virement"/>
    <n v="12525"/>
    <m/>
    <x v="4"/>
    <n v="442778.02000000607"/>
  </r>
  <r>
    <x v="1"/>
    <x v="6"/>
    <x v="6"/>
    <s v="Virement"/>
    <n v="12525"/>
    <m/>
    <x v="5"/>
    <n v="430253.02000000607"/>
  </r>
  <r>
    <x v="1"/>
    <x v="6"/>
    <x v="7"/>
    <s v="Virement"/>
    <n v="12525"/>
    <m/>
    <x v="6"/>
    <n v="417728.02000000607"/>
  </r>
  <r>
    <x v="1"/>
    <x v="7"/>
    <x v="4"/>
    <s v="Virement"/>
    <n v="7.48"/>
    <m/>
    <x v="3"/>
    <n v="417720.54000000609"/>
  </r>
  <r>
    <x v="1"/>
    <x v="8"/>
    <x v="4"/>
    <s v="Virement"/>
    <n v="5.95"/>
    <m/>
    <x v="3"/>
    <n v="417714.59000000608"/>
  </r>
  <r>
    <x v="1"/>
    <x v="9"/>
    <x v="8"/>
    <s v="Virement"/>
    <n v="12.74"/>
    <m/>
    <x v="7"/>
    <n v="417701.85000000609"/>
  </r>
  <r>
    <x v="1"/>
    <x v="9"/>
    <x v="9"/>
    <s v="Virement"/>
    <n v="1038"/>
    <m/>
    <x v="8"/>
    <n v="416663.85000000609"/>
  </r>
  <r>
    <x v="1"/>
    <x v="10"/>
    <x v="10"/>
    <s v="Virement"/>
    <n v="174"/>
    <m/>
    <x v="9"/>
    <n v="416489.85000000609"/>
  </r>
  <r>
    <x v="1"/>
    <x v="10"/>
    <x v="11"/>
    <s v="Virement"/>
    <n v="119.89"/>
    <m/>
    <x v="10"/>
    <n v="416369.96000000607"/>
  </r>
  <r>
    <x v="1"/>
    <x v="11"/>
    <x v="12"/>
    <s v="Virement"/>
    <n v="3164.02"/>
    <m/>
    <x v="11"/>
    <n v="413205.94000000606"/>
  </r>
  <r>
    <x v="1"/>
    <x v="12"/>
    <x v="13"/>
    <s v="Virement"/>
    <m/>
    <n v="220.94"/>
    <x v="12"/>
    <n v="413426.88000000606"/>
  </r>
  <r>
    <x v="1"/>
    <x v="13"/>
    <x v="8"/>
    <s v="Virement"/>
    <n v="106.87"/>
    <m/>
    <x v="7"/>
    <n v="413320.01000000606"/>
  </r>
  <r>
    <x v="1"/>
    <x v="14"/>
    <x v="14"/>
    <s v="Virement"/>
    <n v="14829.54"/>
    <m/>
    <x v="13"/>
    <n v="398490.47000000608"/>
  </r>
  <r>
    <x v="1"/>
    <x v="15"/>
    <x v="10"/>
    <s v="Virement"/>
    <n v="32676"/>
    <m/>
    <x v="9"/>
    <n v="365814.47000000608"/>
  </r>
  <r>
    <x v="1"/>
    <x v="16"/>
    <x v="15"/>
    <s v="Virement"/>
    <n v="80.41"/>
    <m/>
    <x v="10"/>
    <n v="365734.06000000611"/>
  </r>
  <r>
    <x v="1"/>
    <x v="16"/>
    <x v="11"/>
    <s v="Virement"/>
    <n v="103.9"/>
    <m/>
    <x v="10"/>
    <n v="365630.16000000609"/>
  </r>
  <r>
    <x v="1"/>
    <x v="17"/>
    <x v="4"/>
    <s v="Virement"/>
    <n v="39.24"/>
    <m/>
    <x v="3"/>
    <n v="365590.9200000061"/>
  </r>
  <r>
    <x v="1"/>
    <x v="18"/>
    <x v="16"/>
    <s v="Virement"/>
    <n v="2160"/>
    <m/>
    <x v="11"/>
    <n v="363430.9200000061"/>
  </r>
  <r>
    <x v="1"/>
    <x v="19"/>
    <x v="5"/>
    <s v="Virement"/>
    <n v="12525"/>
    <m/>
    <x v="4"/>
    <n v="350905.9200000061"/>
  </r>
  <r>
    <x v="1"/>
    <x v="19"/>
    <x v="6"/>
    <s v="Virement"/>
    <n v="12525"/>
    <m/>
    <x v="5"/>
    <n v="338380.9200000061"/>
  </r>
  <r>
    <x v="1"/>
    <x v="19"/>
    <x v="7"/>
    <s v="Virement"/>
    <n v="12525"/>
    <m/>
    <x v="6"/>
    <n v="325855.9200000061"/>
  </r>
  <r>
    <x v="1"/>
    <x v="19"/>
    <x v="17"/>
    <s v="Virement"/>
    <n v="1860"/>
    <m/>
    <x v="14"/>
    <n v="323995.9200000061"/>
  </r>
  <r>
    <x v="1"/>
    <x v="20"/>
    <x v="8"/>
    <s v="Virement"/>
    <n v="126.97"/>
    <m/>
    <x v="7"/>
    <n v="323868.95000000612"/>
  </r>
  <r>
    <x v="1"/>
    <x v="21"/>
    <x v="10"/>
    <s v="Virement"/>
    <n v="18"/>
    <m/>
    <x v="9"/>
    <n v="323850.95000000612"/>
  </r>
  <r>
    <x v="1"/>
    <x v="22"/>
    <x v="12"/>
    <s v="Virement"/>
    <n v="3248"/>
    <m/>
    <x v="11"/>
    <n v="320602.95000000612"/>
  </r>
  <r>
    <x v="1"/>
    <x v="22"/>
    <x v="18"/>
    <s v="Virement"/>
    <n v="103850"/>
    <m/>
    <x v="15"/>
    <n v="216752.95000000612"/>
  </r>
  <r>
    <x v="1"/>
    <x v="23"/>
    <x v="3"/>
    <s v="Virement"/>
    <m/>
    <n v="178900"/>
    <x v="2"/>
    <n v="395652.95000000612"/>
  </r>
  <r>
    <x v="1"/>
    <x v="24"/>
    <x v="5"/>
    <s v="Virement"/>
    <n v="10020"/>
    <m/>
    <x v="4"/>
    <n v="385632.95000000612"/>
  </r>
  <r>
    <x v="1"/>
    <x v="24"/>
    <x v="6"/>
    <s v="Virement"/>
    <n v="10020"/>
    <m/>
    <x v="5"/>
    <n v="375612.95000000612"/>
  </r>
  <r>
    <x v="1"/>
    <x v="24"/>
    <x v="7"/>
    <s v="Virement"/>
    <n v="10020"/>
    <m/>
    <x v="6"/>
    <n v="365592.95000000612"/>
  </r>
  <r>
    <x v="1"/>
    <x v="25"/>
    <x v="4"/>
    <s v="Virement"/>
    <n v="36.6"/>
    <m/>
    <x v="3"/>
    <n v="365556.35000000615"/>
  </r>
  <r>
    <x v="1"/>
    <x v="26"/>
    <x v="13"/>
    <s v="Virement"/>
    <m/>
    <n v="110.47"/>
    <x v="12"/>
    <n v="365666.82000000612"/>
  </r>
  <r>
    <x v="1"/>
    <x v="27"/>
    <x v="4"/>
    <s v="Virement"/>
    <n v="7.18"/>
    <m/>
    <x v="3"/>
    <n v="365659.64000000613"/>
  </r>
  <r>
    <x v="1"/>
    <x v="28"/>
    <x v="8"/>
    <s v="Virement"/>
    <n v="67.2"/>
    <m/>
    <x v="7"/>
    <n v="365592.44000000611"/>
  </r>
  <r>
    <x v="1"/>
    <x v="29"/>
    <x v="4"/>
    <s v="Virement"/>
    <n v="6.71"/>
    <m/>
    <x v="3"/>
    <n v="365585.73000000609"/>
  </r>
  <r>
    <x v="1"/>
    <x v="30"/>
    <x v="9"/>
    <s v="Virement"/>
    <n v="1050"/>
    <m/>
    <x v="8"/>
    <n v="364535.73000000609"/>
  </r>
  <r>
    <x v="1"/>
    <x v="31"/>
    <x v="19"/>
    <s v="Virement"/>
    <n v="3055.2"/>
    <m/>
    <x v="11"/>
    <n v="361480.53000000608"/>
  </r>
  <r>
    <x v="1"/>
    <x v="32"/>
    <x v="20"/>
    <s v="Virement"/>
    <n v="67"/>
    <m/>
    <x v="16"/>
    <n v="361413.53000000608"/>
  </r>
  <r>
    <x v="1"/>
    <x v="33"/>
    <x v="8"/>
    <s v="Virement"/>
    <n v="56.47"/>
    <m/>
    <x v="7"/>
    <n v="361357.06000000611"/>
  </r>
  <r>
    <x v="1"/>
    <x v="34"/>
    <x v="21"/>
    <s v="Virement"/>
    <n v="18"/>
    <m/>
    <x v="17"/>
    <n v="361339.06000000611"/>
  </r>
  <r>
    <x v="1"/>
    <x v="34"/>
    <x v="22"/>
    <s v="Virement"/>
    <n v="7.03"/>
    <m/>
    <x v="18"/>
    <n v="361332.03000000608"/>
  </r>
  <r>
    <x v="1"/>
    <x v="35"/>
    <x v="10"/>
    <s v="Virement"/>
    <n v="27462"/>
    <m/>
    <x v="9"/>
    <n v="333870.03000000608"/>
  </r>
  <r>
    <x v="1"/>
    <x v="36"/>
    <x v="7"/>
    <s v="Virement"/>
    <n v="1000"/>
    <m/>
    <x v="19"/>
    <n v="332870.03000000608"/>
  </r>
  <r>
    <x v="1"/>
    <x v="37"/>
    <x v="23"/>
    <s v="Virement"/>
    <n v="25000"/>
    <m/>
    <x v="20"/>
    <n v="307870.03000000608"/>
  </r>
  <r>
    <x v="1"/>
    <x v="36"/>
    <x v="7"/>
    <s v="Virement"/>
    <n v="1000"/>
    <m/>
    <x v="19"/>
    <n v="306870.03000000608"/>
  </r>
  <r>
    <x v="1"/>
    <x v="38"/>
    <x v="24"/>
    <s v="Virement"/>
    <n v="129.6"/>
    <m/>
    <x v="21"/>
    <n v="306740.4300000061"/>
  </r>
  <r>
    <x v="1"/>
    <x v="39"/>
    <x v="23"/>
    <s v="Virement"/>
    <n v="24718.400000000001"/>
    <m/>
    <x v="20"/>
    <n v="282022.03000000608"/>
  </r>
  <r>
    <x v="1"/>
    <x v="40"/>
    <x v="23"/>
    <s v="Virement"/>
    <n v="28000"/>
    <m/>
    <x v="20"/>
    <n v="254022.03000000608"/>
  </r>
  <r>
    <x v="1"/>
    <x v="41"/>
    <x v="23"/>
    <s v="Virement"/>
    <n v="2000"/>
    <m/>
    <x v="20"/>
    <n v="252022.03000000608"/>
  </r>
  <r>
    <x v="1"/>
    <x v="41"/>
    <x v="8"/>
    <s v="Virement"/>
    <n v="33.299999999999997"/>
    <m/>
    <x v="7"/>
    <n v="251988.73000000609"/>
  </r>
  <r>
    <x v="1"/>
    <x v="42"/>
    <x v="13"/>
    <s v="Virement"/>
    <m/>
    <n v="331.41"/>
    <x v="12"/>
    <n v="252320.1400000061"/>
  </r>
  <r>
    <x v="1"/>
    <x v="43"/>
    <x v="25"/>
    <s v="Virement"/>
    <n v="165"/>
    <m/>
    <x v="10"/>
    <n v="252155.1400000061"/>
  </r>
  <r>
    <x v="1"/>
    <x v="44"/>
    <x v="11"/>
    <s v="Virement"/>
    <n v="67.98"/>
    <m/>
    <x v="10"/>
    <n v="252087.16000000609"/>
  </r>
  <r>
    <x v="1"/>
    <x v="45"/>
    <x v="23"/>
    <s v="Virement"/>
    <n v="24850"/>
    <m/>
    <x v="20"/>
    <n v="227237.16000000609"/>
  </r>
  <r>
    <x v="1"/>
    <x v="45"/>
    <x v="5"/>
    <s v="Virement"/>
    <n v="25050"/>
    <m/>
    <x v="4"/>
    <n v="202187.16000000609"/>
  </r>
  <r>
    <x v="1"/>
    <x v="45"/>
    <x v="6"/>
    <s v="Virement"/>
    <n v="25050"/>
    <m/>
    <x v="5"/>
    <n v="177137.16000000609"/>
  </r>
  <r>
    <x v="1"/>
    <x v="45"/>
    <x v="7"/>
    <s v="Virement"/>
    <n v="25050"/>
    <m/>
    <x v="6"/>
    <n v="152087.16000000609"/>
  </r>
  <r>
    <x v="1"/>
    <x v="45"/>
    <x v="7"/>
    <s v="Virement"/>
    <n v="1000"/>
    <m/>
    <x v="19"/>
    <n v="151087.16000000609"/>
  </r>
  <r>
    <x v="1"/>
    <x v="45"/>
    <x v="26"/>
    <s v="Virement"/>
    <n v="2357.7199999999998"/>
    <m/>
    <x v="22"/>
    <n v="148729.44000000609"/>
  </r>
  <r>
    <x v="1"/>
    <x v="45"/>
    <x v="3"/>
    <s v="Virement"/>
    <m/>
    <n v="222426.83"/>
    <x v="2"/>
    <n v="371156.27000000607"/>
  </r>
  <r>
    <x v="1"/>
    <x v="46"/>
    <x v="9"/>
    <s v="Virement"/>
    <n v="1050"/>
    <m/>
    <x v="8"/>
    <n v="370106.27000000607"/>
  </r>
  <r>
    <x v="1"/>
    <x v="47"/>
    <x v="8"/>
    <s v="Virement"/>
    <n v="40.020000000000003"/>
    <m/>
    <x v="7"/>
    <n v="370066.25000000605"/>
  </r>
  <r>
    <x v="1"/>
    <x v="48"/>
    <x v="19"/>
    <s v="Virement"/>
    <n v="2688"/>
    <m/>
    <x v="11"/>
    <n v="367378.25000000605"/>
  </r>
  <r>
    <x v="1"/>
    <x v="49"/>
    <x v="13"/>
    <s v="Virement"/>
    <m/>
    <n v="110.47"/>
    <x v="12"/>
    <n v="367488.72000000603"/>
  </r>
  <r>
    <x v="1"/>
    <x v="50"/>
    <x v="7"/>
    <s v="Virement"/>
    <n v="1000"/>
    <m/>
    <x v="19"/>
    <n v="366488.72000000603"/>
  </r>
  <r>
    <x v="1"/>
    <x v="50"/>
    <x v="8"/>
    <s v="Virement"/>
    <n v="21.1"/>
    <m/>
    <x v="7"/>
    <n v="366467.62000000605"/>
  </r>
  <r>
    <x v="1"/>
    <x v="51"/>
    <x v="7"/>
    <s v="Virement"/>
    <n v="1403.42"/>
    <m/>
    <x v="23"/>
    <n v="365064.20000000607"/>
  </r>
  <r>
    <x v="1"/>
    <x v="51"/>
    <x v="23"/>
    <s v="Virement"/>
    <n v="22365"/>
    <m/>
    <x v="20"/>
    <n v="342699.20000000607"/>
  </r>
  <r>
    <x v="1"/>
    <x v="51"/>
    <x v="5"/>
    <s v="Virement"/>
    <n v="22545"/>
    <m/>
    <x v="4"/>
    <n v="320154.20000000607"/>
  </r>
  <r>
    <x v="1"/>
    <x v="51"/>
    <x v="6"/>
    <s v="Virement"/>
    <n v="22545"/>
    <m/>
    <x v="5"/>
    <n v="297609.20000000607"/>
  </r>
  <r>
    <x v="1"/>
    <x v="51"/>
    <x v="7"/>
    <s v="Virement"/>
    <n v="22545"/>
    <m/>
    <x v="6"/>
    <n v="275064.20000000607"/>
  </r>
  <r>
    <x v="1"/>
    <x v="52"/>
    <x v="7"/>
    <s v="Virement"/>
    <n v="1000"/>
    <m/>
    <x v="19"/>
    <n v="274064.20000000607"/>
  </r>
  <r>
    <x v="1"/>
    <x v="53"/>
    <x v="11"/>
    <s v="Virement"/>
    <n v="23.99"/>
    <m/>
    <x v="10"/>
    <n v="274040.21000000607"/>
  </r>
  <r>
    <x v="1"/>
    <x v="54"/>
    <x v="11"/>
    <s v="Virement"/>
    <n v="422.9"/>
    <m/>
    <x v="10"/>
    <n v="273617.31000000605"/>
  </r>
  <r>
    <x v="1"/>
    <x v="54"/>
    <x v="4"/>
    <s v="Virement"/>
    <n v="15.48"/>
    <m/>
    <x v="3"/>
    <n v="273601.83000000607"/>
  </r>
  <r>
    <x v="1"/>
    <x v="55"/>
    <x v="26"/>
    <s v="Virement"/>
    <n v="2758"/>
    <m/>
    <x v="22"/>
    <n v="270843.83000000607"/>
  </r>
  <r>
    <x v="1"/>
    <x v="55"/>
    <x v="21"/>
    <s v="Virement"/>
    <n v="21"/>
    <m/>
    <x v="17"/>
    <n v="270822.83000000607"/>
  </r>
  <r>
    <x v="1"/>
    <x v="56"/>
    <x v="11"/>
    <s v="Virement"/>
    <n v="11.44"/>
    <m/>
    <x v="10"/>
    <n v="270811.39000000607"/>
  </r>
  <r>
    <x v="1"/>
    <x v="57"/>
    <x v="8"/>
    <s v="Virement"/>
    <n v="18.8"/>
    <m/>
    <x v="7"/>
    <n v="270792.59000000608"/>
  </r>
  <r>
    <x v="1"/>
    <x v="58"/>
    <x v="10"/>
    <s v="Virement"/>
    <n v="34693"/>
    <m/>
    <x v="9"/>
    <n v="236099.59000000608"/>
  </r>
  <r>
    <x v="1"/>
    <x v="58"/>
    <x v="27"/>
    <s v="Virement"/>
    <n v="311.26"/>
    <m/>
    <x v="10"/>
    <n v="235788.33000000607"/>
  </r>
  <r>
    <x v="1"/>
    <x v="59"/>
    <x v="13"/>
    <s v="Virement"/>
    <m/>
    <n v="331.41"/>
    <x v="12"/>
    <n v="236119.74000000607"/>
  </r>
  <r>
    <x v="1"/>
    <x v="60"/>
    <x v="7"/>
    <s v="Virement"/>
    <n v="1000"/>
    <m/>
    <x v="19"/>
    <n v="235119.74000000607"/>
  </r>
  <r>
    <x v="1"/>
    <x v="61"/>
    <x v="23"/>
    <s v="Virement"/>
    <n v="24850"/>
    <m/>
    <x v="20"/>
    <n v="210269.74000000607"/>
  </r>
  <r>
    <x v="1"/>
    <x v="61"/>
    <x v="5"/>
    <s v="Virement"/>
    <n v="25050"/>
    <m/>
    <x v="4"/>
    <n v="185219.74000000607"/>
  </r>
  <r>
    <x v="1"/>
    <x v="61"/>
    <x v="6"/>
    <s v="Virement"/>
    <n v="25050"/>
    <m/>
    <x v="5"/>
    <n v="160169.74000000607"/>
  </r>
  <r>
    <x v="1"/>
    <x v="61"/>
    <x v="7"/>
    <s v="Virement"/>
    <n v="25050"/>
    <m/>
    <x v="6"/>
    <n v="135119.74000000607"/>
  </r>
  <r>
    <x v="1"/>
    <x v="61"/>
    <x v="3"/>
    <s v="Virement"/>
    <m/>
    <n v="201839.48"/>
    <x v="2"/>
    <n v="336959.22000000608"/>
  </r>
  <r>
    <x v="1"/>
    <x v="62"/>
    <x v="9"/>
    <s v="Virement"/>
    <n v="1050"/>
    <m/>
    <x v="8"/>
    <n v="335909.22000000608"/>
  </r>
  <r>
    <x v="1"/>
    <x v="62"/>
    <x v="8"/>
    <s v="Virement"/>
    <n v="61.38"/>
    <m/>
    <x v="7"/>
    <n v="335847.84000000608"/>
  </r>
  <r>
    <x v="1"/>
    <x v="63"/>
    <x v="26"/>
    <s v="Virement"/>
    <n v="134.63"/>
    <m/>
    <x v="22"/>
    <n v="335713.21000000607"/>
  </r>
  <r>
    <x v="1"/>
    <x v="64"/>
    <x v="28"/>
    <s v="Virement"/>
    <n v="39025"/>
    <m/>
    <x v="24"/>
    <n v="296688.21000000607"/>
  </r>
  <r>
    <x v="1"/>
    <x v="65"/>
    <x v="26"/>
    <s v="Virement"/>
    <n v="1495.09"/>
    <m/>
    <x v="22"/>
    <n v="295193.12000000605"/>
  </r>
  <r>
    <x v="1"/>
    <x v="65"/>
    <x v="29"/>
    <s v="Virement"/>
    <n v="201"/>
    <m/>
    <x v="25"/>
    <n v="294992.12000000605"/>
  </r>
  <r>
    <x v="1"/>
    <x v="65"/>
    <x v="29"/>
    <s v="Virement"/>
    <n v="171"/>
    <m/>
    <x v="25"/>
    <n v="294821.12000000605"/>
  </r>
  <r>
    <x v="1"/>
    <x v="66"/>
    <x v="30"/>
    <s v="Virement"/>
    <n v="4200"/>
    <m/>
    <x v="22"/>
    <n v="290621.12000000605"/>
  </r>
  <r>
    <x v="1"/>
    <x v="67"/>
    <x v="7"/>
    <s v="Virement"/>
    <n v="1000"/>
    <m/>
    <x v="19"/>
    <n v="289621.12000000605"/>
  </r>
  <r>
    <x v="1"/>
    <x v="67"/>
    <x v="19"/>
    <s v="Virement"/>
    <n v="756"/>
    <m/>
    <x v="11"/>
    <n v="288865.12000000605"/>
  </r>
  <r>
    <x v="1"/>
    <x v="68"/>
    <x v="8"/>
    <s v="Virement"/>
    <n v="43.03"/>
    <m/>
    <x v="7"/>
    <n v="288822.09000000602"/>
  </r>
  <r>
    <x v="1"/>
    <x v="69"/>
    <x v="10"/>
    <s v="Virement"/>
    <n v="32262"/>
    <m/>
    <x v="9"/>
    <n v="256560.09000000602"/>
  </r>
  <r>
    <x v="1"/>
    <x v="70"/>
    <x v="29"/>
    <s v="Virement"/>
    <n v="179"/>
    <m/>
    <x v="25"/>
    <n v="256381.09000000602"/>
  </r>
  <r>
    <x v="1"/>
    <x v="71"/>
    <x v="31"/>
    <s v="Virement"/>
    <n v="35"/>
    <m/>
    <x v="25"/>
    <n v="256346.09000000602"/>
  </r>
  <r>
    <x v="1"/>
    <x v="72"/>
    <x v="23"/>
    <s v="Virement"/>
    <n v="19880"/>
    <m/>
    <x v="20"/>
    <n v="236466.09000000602"/>
  </r>
  <r>
    <x v="1"/>
    <x v="72"/>
    <x v="5"/>
    <s v="Virement"/>
    <n v="20040"/>
    <m/>
    <x v="4"/>
    <n v="216426.09000000602"/>
  </r>
  <r>
    <x v="1"/>
    <x v="72"/>
    <x v="6"/>
    <s v="Virement"/>
    <n v="20040"/>
    <m/>
    <x v="5"/>
    <n v="196386.09000000602"/>
  </r>
  <r>
    <x v="1"/>
    <x v="72"/>
    <x v="7"/>
    <s v="Virement"/>
    <n v="15040"/>
    <m/>
    <x v="6"/>
    <n v="181346.09000000602"/>
  </r>
  <r>
    <x v="1"/>
    <x v="72"/>
    <x v="7"/>
    <s v="Virement"/>
    <n v="5000"/>
    <m/>
    <x v="6"/>
    <n v="176346.09000000602"/>
  </r>
  <r>
    <x v="1"/>
    <x v="73"/>
    <x v="7"/>
    <s v="Virement"/>
    <n v="1000"/>
    <m/>
    <x v="19"/>
    <n v="175346.09000000602"/>
  </r>
  <r>
    <x v="1"/>
    <x v="74"/>
    <x v="8"/>
    <s v="Virement"/>
    <n v="131.27000000000001"/>
    <m/>
    <x v="7"/>
    <n v="175214.82000000603"/>
  </r>
  <r>
    <x v="1"/>
    <x v="75"/>
    <x v="4"/>
    <s v="Virement"/>
    <n v="7.18"/>
    <m/>
    <x v="3"/>
    <n v="175207.64000000604"/>
  </r>
  <r>
    <x v="1"/>
    <x v="76"/>
    <x v="32"/>
    <s v="Virement"/>
    <n v="1367"/>
    <m/>
    <x v="26"/>
    <n v="173840.64000000604"/>
  </r>
  <r>
    <x v="1"/>
    <x v="3"/>
    <x v="33"/>
    <s v="Virement"/>
    <n v="20000"/>
    <m/>
    <x v="1"/>
    <n v="153840.64000000604"/>
  </r>
  <r>
    <x v="1"/>
    <x v="3"/>
    <x v="7"/>
    <s v="Virement"/>
    <n v="1828.4"/>
    <m/>
    <x v="23"/>
    <n v="152012.240000006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x v="0"/>
    <x v="0"/>
    <s v="Télématique"/>
    <m/>
    <n v="17.16"/>
    <m/>
    <x v="0"/>
  </r>
  <r>
    <x v="0"/>
    <x v="1"/>
    <s v="THOMAS-BLONDEL Anne-Marie"/>
    <s v="Virement"/>
    <n v="29820"/>
    <m/>
    <x v="1"/>
  </r>
  <r>
    <x v="0"/>
    <x v="1"/>
    <s v="THOMAS Eric"/>
    <s v="Virement"/>
    <n v="30060"/>
    <m/>
    <x v="2"/>
  </r>
  <r>
    <x v="0"/>
    <x v="1"/>
    <s v="THOMAS Didier"/>
    <n v="8942357"/>
    <n v="29520"/>
    <m/>
    <x v="3"/>
  </r>
  <r>
    <x v="0"/>
    <x v="1"/>
    <s v="THOMAS Thibault"/>
    <s v="Virement"/>
    <n v="30060"/>
    <m/>
    <x v="4"/>
  </r>
  <r>
    <x v="0"/>
    <x v="2"/>
    <s v="Virement GERLOGE"/>
    <m/>
    <m/>
    <n v="150000"/>
    <x v="5"/>
  </r>
  <r>
    <x v="0"/>
    <x v="3"/>
    <s v="TT / rbst frais"/>
    <n v="8942351"/>
    <n v="39"/>
    <m/>
    <x v="6"/>
  </r>
  <r>
    <x v="0"/>
    <x v="4"/>
    <s v="Intérêts &amp; commissions"/>
    <m/>
    <n v="116.39"/>
    <m/>
    <x v="7"/>
  </r>
  <r>
    <x v="0"/>
    <x v="5"/>
    <s v="TVA"/>
    <m/>
    <n v="3431"/>
    <m/>
    <x v="8"/>
  </r>
  <r>
    <x v="0"/>
    <x v="6"/>
    <s v="Shurgard"/>
    <n v="8942352"/>
    <n v="1363.3"/>
    <m/>
    <x v="9"/>
  </r>
  <r>
    <x v="0"/>
    <x v="7"/>
    <s v="DGL"/>
    <n v="8942353"/>
    <n v="900"/>
    <m/>
    <x v="10"/>
  </r>
  <r>
    <x v="0"/>
    <x v="8"/>
    <s v="Télématique"/>
    <m/>
    <n v="17.28"/>
    <m/>
    <x v="0"/>
  </r>
  <r>
    <x v="0"/>
    <x v="9"/>
    <s v="THOMAS Didier / Guillerand"/>
    <n v="8942358"/>
    <n v="540"/>
    <m/>
    <x v="3"/>
  </r>
  <r>
    <x v="0"/>
    <x v="10"/>
    <s v="Télématique"/>
    <m/>
    <n v="17.28"/>
    <m/>
    <x v="0"/>
  </r>
  <r>
    <x v="0"/>
    <x v="11"/>
    <s v="Me Revert-Cherqui"/>
    <n v="8942359"/>
    <n v="360"/>
    <m/>
    <x v="11"/>
  </r>
  <r>
    <x v="0"/>
    <x v="12"/>
    <s v="TT / rbst frais"/>
    <n v="8942360"/>
    <n v="156.9"/>
    <m/>
    <x v="6"/>
  </r>
  <r>
    <x v="0"/>
    <x v="13"/>
    <s v="La Poste"/>
    <n v="8942361"/>
    <n v="98"/>
    <m/>
    <x v="6"/>
  </r>
  <r>
    <x v="0"/>
    <x v="13"/>
    <s v="THOMAS Thibault/ rbst Office Dépôt"/>
    <n v="8942362"/>
    <n v="109.79"/>
    <m/>
    <x v="6"/>
  </r>
  <r>
    <x v="0"/>
    <x v="14"/>
    <s v="ACE - COPRAN"/>
    <n v="8942363"/>
    <n v="12175.03"/>
    <m/>
    <x v="12"/>
  </r>
  <r>
    <x v="0"/>
    <x v="15"/>
    <s v="TVA"/>
    <m/>
    <n v="24626"/>
    <m/>
    <x v="8"/>
  </r>
  <r>
    <x v="0"/>
    <x v="16"/>
    <s v="DECOREN / BURTHOMAS Eric"/>
    <n v="8942364"/>
    <n v="675.13"/>
    <m/>
    <x v="13"/>
  </r>
  <r>
    <x v="0"/>
    <x v="17"/>
    <s v="THOMAS-BLONDEL Anne-Marie"/>
    <s v="Virement"/>
    <n v="6587.66"/>
    <m/>
    <x v="1"/>
  </r>
  <r>
    <x v="0"/>
    <x v="17"/>
    <s v="THOMAS Eric"/>
    <s v="Virement"/>
    <n v="6580"/>
    <m/>
    <x v="2"/>
  </r>
  <r>
    <x v="0"/>
    <x v="17"/>
    <s v="THOMAS Didier"/>
    <s v="Virement"/>
    <n v="6580"/>
    <m/>
    <x v="3"/>
  </r>
  <r>
    <x v="0"/>
    <x v="17"/>
    <s v="THOMAS Thibault"/>
    <s v="Virement"/>
    <n v="6580"/>
    <m/>
    <x v="4"/>
  </r>
  <r>
    <x v="0"/>
    <x v="18"/>
    <s v="Virement GERLOGE"/>
    <m/>
    <m/>
    <n v="25191.9"/>
    <x v="5"/>
  </r>
  <r>
    <x v="0"/>
    <x v="19"/>
    <s v="Télématique"/>
    <m/>
    <n v="17.28"/>
    <m/>
    <x v="0"/>
  </r>
  <r>
    <x v="0"/>
    <x v="20"/>
    <s v="Virement GERLOGE"/>
    <m/>
    <m/>
    <n v="150000"/>
    <x v="5"/>
  </r>
  <r>
    <x v="0"/>
    <x v="20"/>
    <s v="FR0010116343 : +10"/>
    <m/>
    <n v="2326.4299999999998"/>
    <m/>
    <x v="14"/>
  </r>
  <r>
    <x v="0"/>
    <x v="21"/>
    <s v="THOMAS-BLONDEL Anne-Marie"/>
    <s v="Virement"/>
    <n v="29910.47"/>
    <m/>
    <x v="1"/>
  </r>
  <r>
    <x v="0"/>
    <x v="21"/>
    <s v="THOMAS Eric"/>
    <s v="Virement"/>
    <n v="30029.84"/>
    <m/>
    <x v="2"/>
  </r>
  <r>
    <x v="0"/>
    <x v="21"/>
    <s v="THOMAS Didier"/>
    <s v="Virement"/>
    <n v="30029.84"/>
    <m/>
    <x v="3"/>
  </r>
  <r>
    <x v="0"/>
    <x v="21"/>
    <s v="THOMAS Thibault"/>
    <s v="Virement"/>
    <n v="30029.84"/>
    <m/>
    <x v="4"/>
  </r>
  <r>
    <x v="0"/>
    <x v="22"/>
    <s v="Intérêts &amp; commissions"/>
    <m/>
    <n v="114.2"/>
    <m/>
    <x v="7"/>
  </r>
  <r>
    <x v="0"/>
    <x v="23"/>
    <s v="TVA"/>
    <m/>
    <n v="3540"/>
    <m/>
    <x v="8"/>
  </r>
  <r>
    <x v="0"/>
    <x v="24"/>
    <s v="Télématique"/>
    <m/>
    <n v="17.28"/>
    <m/>
    <x v="0"/>
  </r>
  <r>
    <x v="0"/>
    <x v="25"/>
    <s v="CVAE"/>
    <m/>
    <n v="263"/>
    <m/>
    <x v="15"/>
  </r>
  <r>
    <x v="0"/>
    <x v="26"/>
    <s v="TVA"/>
    <m/>
    <n v="24997"/>
    <m/>
    <x v="8"/>
  </r>
  <r>
    <x v="0"/>
    <x v="27"/>
    <s v="Télématique"/>
    <m/>
    <n v="17.28"/>
    <m/>
    <x v="0"/>
  </r>
  <r>
    <x v="0"/>
    <x v="28"/>
    <s v="THOMAS-BLONDEL Anne-Marie"/>
    <s v="Virement"/>
    <n v="4879.5200000000004"/>
    <m/>
    <x v="1"/>
  </r>
  <r>
    <x v="0"/>
    <x v="28"/>
    <s v="THOMAS Eric"/>
    <s v="Virement"/>
    <n v="5040.16"/>
    <m/>
    <x v="2"/>
  </r>
  <r>
    <x v="0"/>
    <x v="28"/>
    <s v="THOMAS Didier"/>
    <s v="Virement"/>
    <n v="5040.16"/>
    <m/>
    <x v="3"/>
  </r>
  <r>
    <x v="0"/>
    <x v="28"/>
    <s v="THOMAS Thibault"/>
    <s v="Virement"/>
    <n v="5040.16"/>
    <m/>
    <x v="4"/>
  </r>
  <r>
    <x v="0"/>
    <x v="29"/>
    <s v="Virement GERLOGE"/>
    <m/>
    <m/>
    <n v="29618"/>
    <x v="5"/>
  </r>
  <r>
    <x v="0"/>
    <x v="30"/>
    <s v="Télématique"/>
    <m/>
    <n v="17.28"/>
    <m/>
    <x v="0"/>
  </r>
  <r>
    <x v="0"/>
    <x v="31"/>
    <s v="Virement GERLOGE"/>
    <m/>
    <m/>
    <n v="150000"/>
    <x v="5"/>
  </r>
  <r>
    <x v="0"/>
    <x v="32"/>
    <s v="THOMAS-BLONDEL Anne-Marie"/>
    <s v="Virement"/>
    <n v="29820"/>
    <m/>
    <x v="1"/>
  </r>
  <r>
    <x v="0"/>
    <x v="32"/>
    <s v="THOMAS Eric"/>
    <s v="Virement"/>
    <n v="30060"/>
    <m/>
    <x v="2"/>
  </r>
  <r>
    <x v="0"/>
    <x v="32"/>
    <s v="THOMAS Didier"/>
    <s v="Virement"/>
    <n v="30060"/>
    <m/>
    <x v="3"/>
  </r>
  <r>
    <x v="0"/>
    <x v="32"/>
    <s v="THOMAS Thibault"/>
    <s v="Virement"/>
    <n v="30060"/>
    <m/>
    <x v="4"/>
  </r>
  <r>
    <x v="0"/>
    <x v="33"/>
    <s v="Saint Maclou"/>
    <n v="8942365"/>
    <n v="667.21"/>
    <m/>
    <x v="13"/>
  </r>
  <r>
    <x v="0"/>
    <x v="34"/>
    <s v="Intérêts &amp; commissions"/>
    <m/>
    <n v="101.28"/>
    <m/>
    <x v="7"/>
  </r>
  <r>
    <x v="0"/>
    <x v="35"/>
    <s v="TVA"/>
    <m/>
    <n v="3713"/>
    <m/>
    <x v="8"/>
  </r>
  <r>
    <x v="0"/>
    <x v="36"/>
    <s v="DGL"/>
    <n v="8942366"/>
    <n v="2325.34"/>
    <m/>
    <x v="10"/>
  </r>
  <r>
    <x v="0"/>
    <x v="37"/>
    <s v="Forfait gestion cpte titres ?"/>
    <m/>
    <n v="7"/>
    <m/>
    <x v="7"/>
  </r>
  <r>
    <x v="0"/>
    <x v="38"/>
    <s v="Télématique"/>
    <m/>
    <n v="17.28"/>
    <m/>
    <x v="0"/>
  </r>
  <r>
    <x v="0"/>
    <x v="39"/>
    <s v="TVA"/>
    <m/>
    <n v="24997"/>
    <m/>
    <x v="8"/>
  </r>
  <r>
    <x v="0"/>
    <x v="40"/>
    <s v="DGL"/>
    <n v="8942367"/>
    <n v="1020"/>
    <m/>
    <x v="10"/>
  </r>
  <r>
    <x v="0"/>
    <x v="41"/>
    <s v="Télématique"/>
    <m/>
    <n v="17.28"/>
    <m/>
    <x v="0"/>
  </r>
  <r>
    <x v="0"/>
    <x v="42"/>
    <s v="DGL"/>
    <n v="8942368"/>
    <n v="1020"/>
    <m/>
    <x v="10"/>
  </r>
  <r>
    <x v="0"/>
    <x v="43"/>
    <s v="TT / rbst frais"/>
    <n v="8942369"/>
    <n v="64.400000000000006"/>
    <m/>
    <x v="6"/>
  </r>
  <r>
    <x v="0"/>
    <x v="43"/>
    <s v="TT / rbst frais"/>
    <n v="8942370"/>
    <n v="39"/>
    <m/>
    <x v="6"/>
  </r>
  <r>
    <x v="0"/>
    <x v="43"/>
    <s v="TT / rbst frais"/>
    <n v="8942371"/>
    <n v="174"/>
    <m/>
    <x v="6"/>
  </r>
  <r>
    <x v="0"/>
    <x v="43"/>
    <s v="TT / rbst frais"/>
    <n v="8942372"/>
    <n v="125.16"/>
    <m/>
    <x v="6"/>
  </r>
  <r>
    <x v="0"/>
    <x v="43"/>
    <s v="TT / rbst frais"/>
    <n v="8942373"/>
    <n v="162.75"/>
    <m/>
    <x v="6"/>
  </r>
  <r>
    <x v="0"/>
    <x v="44"/>
    <s v="THOMAS-BLONDEL Anne-Marie"/>
    <s v="Virement"/>
    <n v="6461"/>
    <m/>
    <x v="1"/>
  </r>
  <r>
    <x v="0"/>
    <x v="44"/>
    <s v="THOMAS Eric"/>
    <s v="Virement"/>
    <n v="6513"/>
    <m/>
    <x v="2"/>
  </r>
  <r>
    <x v="0"/>
    <x v="44"/>
    <s v="THOMAS Didier"/>
    <s v="Virement"/>
    <n v="6513"/>
    <m/>
    <x v="3"/>
  </r>
  <r>
    <x v="0"/>
    <x v="44"/>
    <s v="THOMAS Thibault"/>
    <s v="Virement"/>
    <n v="6513"/>
    <m/>
    <x v="4"/>
  </r>
  <r>
    <x v="0"/>
    <x v="45"/>
    <s v="Virement GERLOGE"/>
    <m/>
    <m/>
    <n v="26404.59"/>
    <x v="5"/>
  </r>
  <r>
    <x v="0"/>
    <x v="46"/>
    <s v="Télématique"/>
    <m/>
    <n v="17.28"/>
    <m/>
    <x v="0"/>
  </r>
  <r>
    <x v="0"/>
    <x v="46"/>
    <s v="Envoi chèquier"/>
    <m/>
    <n v="5.58"/>
    <m/>
    <x v="7"/>
  </r>
  <r>
    <x v="0"/>
    <x v="47"/>
    <s v="Virement GERLOGE"/>
    <m/>
    <m/>
    <n v="150000"/>
    <x v="5"/>
  </r>
  <r>
    <x v="0"/>
    <x v="48"/>
    <s v="THOMAS-BLONDEL Anne-Marie"/>
    <s v="Virement"/>
    <n v="29820"/>
    <m/>
    <x v="1"/>
  </r>
  <r>
    <x v="0"/>
    <x v="48"/>
    <s v="THOMAS Eric"/>
    <s v="Virement"/>
    <n v="30060"/>
    <m/>
    <x v="2"/>
  </r>
  <r>
    <x v="0"/>
    <x v="48"/>
    <s v="THOMAS Didier"/>
    <s v="Virement"/>
    <n v="30060"/>
    <m/>
    <x v="3"/>
  </r>
  <r>
    <x v="0"/>
    <x v="48"/>
    <s v="THOMAS Thibault"/>
    <s v="Virement"/>
    <n v="30060"/>
    <m/>
    <x v="4"/>
  </r>
  <r>
    <x v="0"/>
    <x v="49"/>
    <s v="Intérêts &amp; commissions"/>
    <m/>
    <n v="92.58"/>
    <m/>
    <x v="7"/>
  </r>
  <r>
    <x v="0"/>
    <x v="50"/>
    <s v="TVA"/>
    <m/>
    <n v="2966"/>
    <m/>
    <x v="8"/>
  </r>
  <r>
    <x v="0"/>
    <x v="51"/>
    <s v="Taxes Foncières"/>
    <m/>
    <n v="24895"/>
    <m/>
    <x v="16"/>
  </r>
  <r>
    <x v="0"/>
    <x v="52"/>
    <s v="Télématique"/>
    <m/>
    <n v="17.28"/>
    <m/>
    <x v="0"/>
  </r>
  <r>
    <x v="0"/>
    <x v="53"/>
    <s v="TVA"/>
    <m/>
    <n v="24997"/>
    <m/>
    <x v="8"/>
  </r>
  <r>
    <x v="0"/>
    <x v="54"/>
    <s v="Télématique"/>
    <m/>
    <n v="17.28"/>
    <m/>
    <x v="0"/>
  </r>
  <r>
    <x v="0"/>
    <x v="55"/>
    <s v="THOMAS-BLONDEL Anne-Marie"/>
    <s v="Virement"/>
    <n v="4970"/>
    <m/>
    <x v="1"/>
  </r>
  <r>
    <x v="0"/>
    <x v="55"/>
    <s v="THOMAS Eric"/>
    <s v="Virement"/>
    <n v="5010"/>
    <m/>
    <x v="2"/>
  </r>
  <r>
    <x v="0"/>
    <x v="55"/>
    <s v="THOMAS Didier"/>
    <s v="Virement"/>
    <n v="5010"/>
    <m/>
    <x v="3"/>
  </r>
  <r>
    <x v="0"/>
    <x v="55"/>
    <s v="THOMAS Thibault"/>
    <s v="Virement"/>
    <n v="5010"/>
    <m/>
    <x v="4"/>
  </r>
  <r>
    <x v="0"/>
    <x v="56"/>
    <s v="TT / rbst frais"/>
    <n v="8942376"/>
    <n v="66.8"/>
    <m/>
    <x v="6"/>
  </r>
  <r>
    <x v="0"/>
    <x v="56"/>
    <s v="Virement GERLOGE"/>
    <m/>
    <m/>
    <n v="52242.66"/>
    <x v="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x v="0"/>
    <x v="0"/>
    <s v="Télématique"/>
    <m/>
    <n v="17.28"/>
    <m/>
    <x v="0"/>
  </r>
  <r>
    <x v="0"/>
    <x v="1"/>
    <s v="DGL"/>
    <n v="8942374"/>
    <n v="240"/>
    <m/>
    <x v="1"/>
  </r>
  <r>
    <x v="0"/>
    <x v="2"/>
    <s v="THOMAS-BLONDEL Anne-Marie"/>
    <s v="Virement"/>
    <n v="9940"/>
    <m/>
    <x v="2"/>
  </r>
  <r>
    <x v="0"/>
    <x v="2"/>
    <s v="THOMAS Eric"/>
    <s v="Virement"/>
    <n v="10020"/>
    <m/>
    <x v="3"/>
  </r>
  <r>
    <x v="0"/>
    <x v="2"/>
    <s v="THOMAS Didier"/>
    <s v="Virement"/>
    <n v="10020"/>
    <m/>
    <x v="4"/>
  </r>
  <r>
    <x v="0"/>
    <x v="2"/>
    <s v="THOMAS Thibault"/>
    <s v="Virement"/>
    <n v="10020"/>
    <m/>
    <x v="5"/>
  </r>
  <r>
    <x v="0"/>
    <x v="3"/>
    <s v="Intérêts &amp; commissions"/>
    <m/>
    <n v="131.31"/>
    <m/>
    <x v="6"/>
  </r>
  <r>
    <x v="0"/>
    <x v="4"/>
    <s v="Virement GERLOGE"/>
    <m/>
    <m/>
    <n v="150000"/>
    <x v="7"/>
  </r>
  <r>
    <x v="0"/>
    <x v="5"/>
    <s v="TVA"/>
    <m/>
    <n v="3606"/>
    <m/>
    <x v="8"/>
  </r>
  <r>
    <x v="0"/>
    <x v="6"/>
    <s v="THOMAS-BLONDEL Anne-Marie"/>
    <s v="Virement"/>
    <n v="24850"/>
    <m/>
    <x v="2"/>
  </r>
  <r>
    <x v="0"/>
    <x v="6"/>
    <s v="THOMAS Eric"/>
    <s v="Virement"/>
    <n v="25050"/>
    <m/>
    <x v="3"/>
  </r>
  <r>
    <x v="0"/>
    <x v="6"/>
    <s v="THOMAS Didier"/>
    <s v="Virement"/>
    <n v="25050"/>
    <m/>
    <x v="4"/>
  </r>
  <r>
    <x v="0"/>
    <x v="6"/>
    <s v="THOMAS Thibault"/>
    <s v="Virement"/>
    <n v="25050"/>
    <m/>
    <x v="5"/>
  </r>
  <r>
    <x v="0"/>
    <x v="7"/>
    <s v="Shurgard"/>
    <s v="Virement"/>
    <n v="3565.06"/>
    <m/>
    <x v="9"/>
  </r>
  <r>
    <x v="0"/>
    <x v="8"/>
    <s v="Télématique"/>
    <m/>
    <n v="17.28"/>
    <m/>
    <x v="0"/>
  </r>
  <r>
    <x v="0"/>
    <x v="9"/>
    <s v="TVA"/>
    <m/>
    <n v="24381"/>
    <m/>
    <x v="8"/>
  </r>
  <r>
    <x v="0"/>
    <x v="10"/>
    <s v="Groupe ROUGE"/>
    <m/>
    <n v="12128.15"/>
    <m/>
    <x v="10"/>
  </r>
  <r>
    <x v="0"/>
    <x v="11"/>
    <s v="Télématique"/>
    <m/>
    <n v="17.28"/>
    <m/>
    <x v="0"/>
  </r>
  <r>
    <x v="0"/>
    <x v="12"/>
    <s v="TT / rbst frais "/>
    <n v="8942377"/>
    <n v="118.68"/>
    <m/>
    <x v="11"/>
  </r>
  <r>
    <x v="0"/>
    <x v="13"/>
    <s v="THOMAS-BLONDEL Anne-Marie"/>
    <s v="Virement"/>
    <n v="3976"/>
    <m/>
    <x v="2"/>
  </r>
  <r>
    <x v="0"/>
    <x v="13"/>
    <s v="THOMAS Eric"/>
    <s v="Virement"/>
    <n v="4008"/>
    <m/>
    <x v="3"/>
  </r>
  <r>
    <x v="0"/>
    <x v="13"/>
    <s v="THOMAS Didier"/>
    <s v="Virement"/>
    <n v="4008"/>
    <m/>
    <x v="4"/>
  </r>
  <r>
    <x v="0"/>
    <x v="13"/>
    <s v="THOMAS Thibault"/>
    <s v="Virement"/>
    <n v="4008"/>
    <m/>
    <x v="5"/>
  </r>
  <r>
    <x v="0"/>
    <x v="14"/>
    <s v="Virement GERLOGE"/>
    <m/>
    <m/>
    <n v="27812.45"/>
    <x v="7"/>
  </r>
  <r>
    <x v="0"/>
    <x v="15"/>
    <s v="Télématique"/>
    <m/>
    <n v="17.28"/>
    <m/>
    <x v="0"/>
  </r>
  <r>
    <x v="0"/>
    <x v="15"/>
    <s v="Virement GERLOGE"/>
    <m/>
    <m/>
    <n v="150000"/>
    <x v="7"/>
  </r>
  <r>
    <x v="0"/>
    <x v="16"/>
    <s v="THOMAS-BLONDEL Anne-Marie"/>
    <s v="Virement"/>
    <n v="24850"/>
    <m/>
    <x v="2"/>
  </r>
  <r>
    <x v="0"/>
    <x v="16"/>
    <s v="THOMAS Eric"/>
    <s v="Virement"/>
    <n v="25050"/>
    <m/>
    <x v="3"/>
  </r>
  <r>
    <x v="0"/>
    <x v="16"/>
    <s v="THOMAS Didier"/>
    <s v="Virement"/>
    <n v="25050"/>
    <m/>
    <x v="4"/>
  </r>
  <r>
    <x v="0"/>
    <x v="16"/>
    <s v="THOMAS Thibault"/>
    <s v="Virement"/>
    <n v="25050"/>
    <m/>
    <x v="5"/>
  </r>
  <r>
    <x v="0"/>
    <x v="17"/>
    <s v="TVA"/>
    <m/>
    <n v="3755"/>
    <m/>
    <x v="8"/>
  </r>
  <r>
    <x v="0"/>
    <x v="18"/>
    <s v="Intérêts &amp; commissions"/>
    <m/>
    <n v="120.06"/>
    <m/>
    <x v="6"/>
  </r>
  <r>
    <x v="0"/>
    <x v="19"/>
    <s v="Télématique"/>
    <m/>
    <n v="17.28"/>
    <m/>
    <x v="0"/>
  </r>
  <r>
    <x v="0"/>
    <x v="20"/>
    <s v="CVAE"/>
    <m/>
    <n v="261"/>
    <m/>
    <x v="12"/>
  </r>
  <r>
    <x v="0"/>
    <x v="21"/>
    <s v="TVA"/>
    <m/>
    <n v="24997"/>
    <m/>
    <x v="8"/>
  </r>
  <r>
    <x v="0"/>
    <x v="22"/>
    <s v="Télématique"/>
    <m/>
    <n v="17.28"/>
    <m/>
    <x v="0"/>
  </r>
  <r>
    <x v="0"/>
    <x v="23"/>
    <s v="THOMAS-BLONDEL Anne-Marie"/>
    <s v="Virement"/>
    <n v="9940"/>
    <m/>
    <x v="2"/>
  </r>
  <r>
    <x v="0"/>
    <x v="23"/>
    <s v="THOMAS Eric"/>
    <s v="Virement"/>
    <n v="10020"/>
    <m/>
    <x v="3"/>
  </r>
  <r>
    <x v="0"/>
    <x v="23"/>
    <s v="THOMAS Didier"/>
    <s v="Virement"/>
    <n v="10020"/>
    <m/>
    <x v="4"/>
  </r>
  <r>
    <x v="0"/>
    <x v="23"/>
    <s v="THOMAS Thibault"/>
    <s v="Virement"/>
    <n v="10020"/>
    <m/>
    <x v="5"/>
  </r>
  <r>
    <x v="0"/>
    <x v="24"/>
    <s v="Virement GERLOGE"/>
    <m/>
    <m/>
    <n v="27668.62"/>
    <x v="7"/>
  </r>
  <r>
    <x v="0"/>
    <x v="25"/>
    <s v="Télématique"/>
    <m/>
    <n v="17.28"/>
    <m/>
    <x v="0"/>
  </r>
  <r>
    <x v="0"/>
    <x v="26"/>
    <s v="Virement GERLOGE"/>
    <m/>
    <m/>
    <n v="150000"/>
    <x v="7"/>
  </r>
  <r>
    <x v="0"/>
    <x v="27"/>
    <s v="THOMAS-BLONDEL Anne-Marie"/>
    <s v="Virement"/>
    <n v="29820"/>
    <m/>
    <x v="2"/>
  </r>
  <r>
    <x v="0"/>
    <x v="28"/>
    <s v="THOMAS Eric"/>
    <s v="Virement"/>
    <n v="30060"/>
    <m/>
    <x v="3"/>
  </r>
  <r>
    <x v="0"/>
    <x v="27"/>
    <s v="THOMAS Didier"/>
    <s v="Virement"/>
    <n v="30060"/>
    <m/>
    <x v="4"/>
  </r>
  <r>
    <x v="0"/>
    <x v="27"/>
    <s v="THOMAS Thibault"/>
    <s v="Virement"/>
    <n v="30060"/>
    <m/>
    <x v="5"/>
  </r>
  <r>
    <x v="0"/>
    <x v="29"/>
    <s v="Intérêts &amp; commissions"/>
    <m/>
    <n v="101.41"/>
    <m/>
    <x v="6"/>
  </r>
  <r>
    <x v="0"/>
    <x v="30"/>
    <s v="TVA"/>
    <m/>
    <n v="3780"/>
    <m/>
    <x v="8"/>
  </r>
  <r>
    <x v="0"/>
    <x v="31"/>
    <s v="DGL"/>
    <n v="8942378"/>
    <n v="179.63"/>
    <m/>
    <x v="1"/>
  </r>
  <r>
    <x v="0"/>
    <x v="32"/>
    <s v="Télématique"/>
    <m/>
    <n v="17.28"/>
    <m/>
    <x v="0"/>
  </r>
  <r>
    <x v="0"/>
    <x v="32"/>
    <s v="Intérêts &amp; commissions"/>
    <m/>
    <n v="40"/>
    <m/>
    <x v="6"/>
  </r>
  <r>
    <x v="0"/>
    <x v="33"/>
    <s v="TVA"/>
    <m/>
    <n v="24997"/>
    <m/>
    <x v="8"/>
  </r>
  <r>
    <x v="0"/>
    <x v="34"/>
    <s v="Télématique"/>
    <m/>
    <n v="17.28"/>
    <m/>
    <x v="0"/>
  </r>
  <r>
    <x v="0"/>
    <x v="35"/>
    <s v="DGL"/>
    <n v="8942379"/>
    <n v="1050"/>
    <m/>
    <x v="1"/>
  </r>
  <r>
    <x v="0"/>
    <x v="36"/>
    <s v="Virement GERLOGE"/>
    <m/>
    <m/>
    <n v="28548.04"/>
    <x v="7"/>
  </r>
  <r>
    <x v="0"/>
    <x v="37"/>
    <s v="THOMAS-BLONDEL Anne-Marie"/>
    <s v="Virement"/>
    <n v="6461"/>
    <m/>
    <x v="2"/>
  </r>
  <r>
    <x v="0"/>
    <x v="37"/>
    <s v="THOMAS Eric"/>
    <s v="Virement"/>
    <n v="6513"/>
    <m/>
    <x v="3"/>
  </r>
  <r>
    <x v="0"/>
    <x v="37"/>
    <s v="THOMAS Didier"/>
    <s v="Virement"/>
    <n v="6513"/>
    <m/>
    <x v="4"/>
  </r>
  <r>
    <x v="0"/>
    <x v="37"/>
    <s v="THOMAS Thibault"/>
    <s v="Virement"/>
    <n v="6513"/>
    <m/>
    <x v="5"/>
  </r>
  <r>
    <x v="0"/>
    <x v="38"/>
    <s v="Télématique"/>
    <m/>
    <n v="17.28"/>
    <m/>
    <x v="0"/>
  </r>
  <r>
    <x v="0"/>
    <x v="38"/>
    <s v="DGL"/>
    <n v="8942380"/>
    <n v="1050"/>
    <m/>
    <x v="1"/>
  </r>
  <r>
    <x v="0"/>
    <x v="39"/>
    <s v="Virement GERLOGE"/>
    <m/>
    <m/>
    <n v="150000"/>
    <x v="7"/>
  </r>
  <r>
    <x v="0"/>
    <x v="39"/>
    <s v="THOMAS-BLONDEL Anne-Marie"/>
    <s v="Virement"/>
    <n v="29820"/>
    <m/>
    <x v="2"/>
  </r>
  <r>
    <x v="0"/>
    <x v="40"/>
    <s v="THOMAS Eric"/>
    <s v="Virement"/>
    <n v="30060"/>
    <m/>
    <x v="3"/>
  </r>
  <r>
    <x v="0"/>
    <x v="40"/>
    <s v="THOMAS Didier"/>
    <s v="Virement"/>
    <n v="30060"/>
    <m/>
    <x v="4"/>
  </r>
  <r>
    <x v="0"/>
    <x v="40"/>
    <s v="THOMAS Thibault"/>
    <s v="Virement"/>
    <n v="30060"/>
    <m/>
    <x v="5"/>
  </r>
  <r>
    <x v="0"/>
    <x v="41"/>
    <s v="Intérêts &amp; commissions"/>
    <m/>
    <n v="90"/>
    <m/>
    <x v="6"/>
  </r>
  <r>
    <x v="0"/>
    <x v="42"/>
    <s v="TVA"/>
    <m/>
    <n v="3575"/>
    <m/>
    <x v="8"/>
  </r>
  <r>
    <x v="0"/>
    <x v="43"/>
    <s v="Taxes Foncières"/>
    <m/>
    <n v="25234"/>
    <m/>
    <x v="13"/>
  </r>
  <r>
    <x v="0"/>
    <x v="44"/>
    <s v="Télématique"/>
    <m/>
    <n v="18.48"/>
    <m/>
    <x v="0"/>
  </r>
  <r>
    <x v="0"/>
    <x v="45"/>
    <s v="DGL"/>
    <n v="8942381"/>
    <n v="1050"/>
    <m/>
    <x v="1"/>
  </r>
  <r>
    <x v="0"/>
    <x v="46"/>
    <s v="TVA"/>
    <m/>
    <n v="24822"/>
    <m/>
    <x v="8"/>
  </r>
  <r>
    <x v="0"/>
    <x v="47"/>
    <s v="Télématique"/>
    <m/>
    <n v="17.28"/>
    <m/>
    <x v="0"/>
  </r>
  <r>
    <x v="0"/>
    <x v="48"/>
    <s v="Virement GERLOGE"/>
    <m/>
    <m/>
    <n v="53450.37"/>
    <x v="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s v="Télématique"/>
    <m/>
    <n v="17.28"/>
    <m/>
    <x v="0"/>
  </r>
  <r>
    <x v="0"/>
    <x v="1"/>
    <s v="Virement GERLOGE"/>
    <m/>
    <m/>
    <n v="150000"/>
    <x v="1"/>
  </r>
  <r>
    <x v="0"/>
    <x v="1"/>
    <s v="THOMAS-BLONDEL Anne-Marie"/>
    <n v="8942382"/>
    <n v="29820"/>
    <m/>
    <x v="2"/>
  </r>
  <r>
    <x v="0"/>
    <x v="1"/>
    <s v="THOMAS Eric"/>
    <n v="8942383"/>
    <n v="30060"/>
    <m/>
    <x v="3"/>
  </r>
  <r>
    <x v="0"/>
    <x v="1"/>
    <s v="THOMAS Didier"/>
    <n v="8942384"/>
    <n v="30060"/>
    <m/>
    <x v="4"/>
  </r>
  <r>
    <x v="0"/>
    <x v="1"/>
    <s v="THOMAS Thibault"/>
    <n v="8942385"/>
    <n v="30060"/>
    <m/>
    <x v="5"/>
  </r>
  <r>
    <x v="0"/>
    <x v="2"/>
    <s v="Intérêts &amp; commissions"/>
    <m/>
    <n v="121.04"/>
    <m/>
    <x v="6"/>
  </r>
  <r>
    <x v="0"/>
    <x v="3"/>
    <s v="TVA"/>
    <m/>
    <n v="3428"/>
    <m/>
    <x v="7"/>
  </r>
  <r>
    <x v="0"/>
    <x v="4"/>
    <s v="DGL"/>
    <m/>
    <n v="1050"/>
    <m/>
    <x v="8"/>
  </r>
  <r>
    <x v="0"/>
    <x v="5"/>
    <s v="Shurgard"/>
    <s v="Virement"/>
    <n v="3705.45"/>
    <m/>
    <x v="9"/>
  </r>
  <r>
    <x v="0"/>
    <x v="6"/>
    <s v="Télématique"/>
    <m/>
    <n v="17.28"/>
    <m/>
    <x v="0"/>
  </r>
  <r>
    <x v="0"/>
    <x v="7"/>
    <s v="TVA"/>
    <m/>
    <n v="24222"/>
    <m/>
    <x v="7"/>
  </r>
  <r>
    <x v="0"/>
    <x v="8"/>
    <s v="Groupe ROUGE"/>
    <m/>
    <n v="12491.91"/>
    <m/>
    <x v="10"/>
  </r>
  <r>
    <x v="0"/>
    <x v="9"/>
    <s v="Télématique"/>
    <m/>
    <n v="17.28"/>
    <m/>
    <x v="0"/>
  </r>
  <r>
    <x v="0"/>
    <x v="8"/>
    <s v="TT / rbst frais"/>
    <n v="8942387"/>
    <n v="175.14"/>
    <m/>
    <x v="11"/>
  </r>
  <r>
    <x v="0"/>
    <x v="10"/>
    <s v="Greffe T.C. de Paris"/>
    <n v="8942388"/>
    <n v="54.42"/>
    <m/>
    <x v="12"/>
  </r>
  <r>
    <x v="0"/>
    <x v="11"/>
    <s v="Virement GERLOGE"/>
    <m/>
    <m/>
    <n v="41997.69"/>
    <x v="1"/>
  </r>
  <r>
    <x v="0"/>
    <x v="12"/>
    <s v="THOMAS-BLONDEL Anne-Marie"/>
    <n v="8942389"/>
    <n v="12425"/>
    <m/>
    <x v="2"/>
  </r>
  <r>
    <x v="0"/>
    <x v="12"/>
    <s v="THOMAS Eric"/>
    <n v="8942390"/>
    <n v="12525"/>
    <m/>
    <x v="3"/>
  </r>
  <r>
    <x v="0"/>
    <x v="12"/>
    <s v="THOMAS Didier"/>
    <n v="5333901"/>
    <n v="12525"/>
    <m/>
    <x v="4"/>
  </r>
  <r>
    <x v="0"/>
    <x v="12"/>
    <s v="THOMAS Thibault"/>
    <n v="5333902"/>
    <n v="12525"/>
    <m/>
    <x v="5"/>
  </r>
  <r>
    <x v="0"/>
    <x v="11"/>
    <s v="Télématique"/>
    <m/>
    <n v="17.28"/>
    <m/>
    <x v="0"/>
  </r>
  <r>
    <x v="0"/>
    <x v="13"/>
    <s v="Intérêts &amp; commissions"/>
    <m/>
    <n v="99.04"/>
    <m/>
    <x v="6"/>
  </r>
  <r>
    <x v="0"/>
    <x v="14"/>
    <s v="Virement GERLOGE"/>
    <m/>
    <m/>
    <n v="150000"/>
    <x v="1"/>
  </r>
  <r>
    <x v="0"/>
    <x v="15"/>
    <s v="THOMAS-BLONDEL Anne-Marie"/>
    <n v="5333903"/>
    <n v="19880"/>
    <m/>
    <x v="2"/>
  </r>
  <r>
    <x v="0"/>
    <x v="15"/>
    <s v="THOMAS Eric"/>
    <n v="5333904"/>
    <n v="20040"/>
    <m/>
    <x v="3"/>
  </r>
  <r>
    <x v="0"/>
    <x v="15"/>
    <s v="THOMAS Didier"/>
    <n v="5333905"/>
    <n v="20040"/>
    <m/>
    <x v="4"/>
  </r>
  <r>
    <x v="0"/>
    <x v="15"/>
    <s v="THOMAS Thibault"/>
    <n v="5333906"/>
    <n v="20040"/>
    <m/>
    <x v="5"/>
  </r>
  <r>
    <x v="0"/>
    <x v="15"/>
    <s v="TT / rbst frais"/>
    <n v="5333907"/>
    <n v="24.47"/>
    <m/>
    <x v="11"/>
  </r>
  <r>
    <x v="0"/>
    <x v="16"/>
    <s v="Télématique"/>
    <m/>
    <n v="17.28"/>
    <m/>
    <x v="0"/>
  </r>
  <r>
    <x v="0"/>
    <x v="17"/>
    <s v="CVAE"/>
    <m/>
    <n v="261"/>
    <m/>
    <x v="13"/>
  </r>
  <r>
    <x v="0"/>
    <x v="18"/>
    <s v="TVA"/>
    <m/>
    <n v="33167"/>
    <m/>
    <x v="7"/>
  </r>
  <r>
    <x v="0"/>
    <x v="19"/>
    <s v="Télématique"/>
    <m/>
    <n v="17.28"/>
    <m/>
    <x v="0"/>
  </r>
  <r>
    <x v="0"/>
    <x v="20"/>
    <s v="TT / rbst frais"/>
    <n v="5333908"/>
    <n v="10.5"/>
    <m/>
    <x v="11"/>
  </r>
  <r>
    <x v="0"/>
    <x v="21"/>
    <s v="Virement GERLOGE"/>
    <m/>
    <m/>
    <n v="31233.58"/>
    <x v="1"/>
  </r>
  <r>
    <x v="0"/>
    <x v="22"/>
    <s v="THOMAS-BLONDEL Anne-Marie"/>
    <n v="5333909"/>
    <n v="19880"/>
    <m/>
    <x v="2"/>
  </r>
  <r>
    <x v="0"/>
    <x v="22"/>
    <s v="THOMAS Eric"/>
    <n v="5333910"/>
    <n v="20040"/>
    <m/>
    <x v="3"/>
  </r>
  <r>
    <x v="0"/>
    <x v="22"/>
    <s v="THOMAS Didier"/>
    <n v="5333911"/>
    <n v="20040"/>
    <m/>
    <x v="4"/>
  </r>
  <r>
    <x v="0"/>
    <x v="22"/>
    <s v="THOMAS Thibault"/>
    <n v="5333912"/>
    <n v="20040"/>
    <m/>
    <x v="5"/>
  </r>
  <r>
    <x v="0"/>
    <x v="23"/>
    <s v="Télématique"/>
    <m/>
    <n v="17.28"/>
    <m/>
    <x v="0"/>
  </r>
  <r>
    <x v="0"/>
    <x v="23"/>
    <s v="Virement GERLOGE"/>
    <m/>
    <m/>
    <n v="150000"/>
    <x v="1"/>
  </r>
  <r>
    <x v="0"/>
    <x v="24"/>
    <s v="THOMAS-BLONDEL Anne-Marie"/>
    <n v="5333913"/>
    <n v="19880"/>
    <m/>
    <x v="2"/>
  </r>
  <r>
    <x v="0"/>
    <x v="24"/>
    <s v="THOMAS Eric"/>
    <n v="5333914"/>
    <n v="20040"/>
    <m/>
    <x v="3"/>
  </r>
  <r>
    <x v="0"/>
    <x v="24"/>
    <s v="THOMAS Didier"/>
    <n v="5333915"/>
    <n v="20040"/>
    <m/>
    <x v="4"/>
  </r>
  <r>
    <x v="0"/>
    <x v="24"/>
    <s v="THOMAS Thibault"/>
    <n v="5333916"/>
    <n v="20040"/>
    <m/>
    <x v="5"/>
  </r>
  <r>
    <x v="0"/>
    <x v="25"/>
    <s v="Intérêts &amp; commissions"/>
    <m/>
    <n v="98.11"/>
    <m/>
    <x v="6"/>
  </r>
  <r>
    <x v="0"/>
    <x v="26"/>
    <s v="TVA"/>
    <m/>
    <n v="8011"/>
    <m/>
    <x v="7"/>
  </r>
  <r>
    <x v="0"/>
    <x v="27"/>
    <s v="DGL"/>
    <n v="5333917"/>
    <n v="151.16"/>
    <m/>
    <x v="8"/>
  </r>
  <r>
    <x v="0"/>
    <x v="27"/>
    <s v="DGL"/>
    <n v="5333919"/>
    <n v="1080"/>
    <m/>
    <x v="8"/>
  </r>
  <r>
    <x v="0"/>
    <x v="28"/>
    <s v="Forfait gestion titres"/>
    <m/>
    <n v="15"/>
    <m/>
    <x v="14"/>
  </r>
  <r>
    <x v="0"/>
    <x v="29"/>
    <s v="Télématique"/>
    <m/>
    <n v="17.28"/>
    <m/>
    <x v="0"/>
  </r>
  <r>
    <x v="0"/>
    <x v="30"/>
    <s v="TVA"/>
    <m/>
    <n v="24997"/>
    <m/>
    <x v="7"/>
  </r>
  <r>
    <x v="0"/>
    <x v="31"/>
    <s v="PAP annonce  parking"/>
    <n v="5333920"/>
    <n v="10"/>
    <m/>
    <x v="15"/>
  </r>
  <r>
    <x v="0"/>
    <x v="32"/>
    <s v="Télématique"/>
    <m/>
    <n v="17.28"/>
    <m/>
    <x v="0"/>
  </r>
  <r>
    <x v="0"/>
    <x v="33"/>
    <s v="DGL"/>
    <n v="5333921"/>
    <n v="1080"/>
    <m/>
    <x v="8"/>
  </r>
  <r>
    <x v="0"/>
    <x v="33"/>
    <s v="PAP annonce  parking"/>
    <n v="5333922"/>
    <n v="39"/>
    <m/>
    <x v="15"/>
  </r>
  <r>
    <x v="0"/>
    <x v="34"/>
    <s v="Virement GERLOGE"/>
    <m/>
    <m/>
    <n v="26957.82"/>
    <x v="1"/>
  </r>
  <r>
    <x v="0"/>
    <x v="35"/>
    <s v="Télématique"/>
    <m/>
    <n v="17.28"/>
    <m/>
    <x v="0"/>
  </r>
  <r>
    <x v="0"/>
    <x v="36"/>
    <s v="Intérêts &amp; commissions"/>
    <m/>
    <n v="117.22"/>
    <m/>
    <x v="6"/>
  </r>
  <r>
    <x v="0"/>
    <x v="37"/>
    <s v="TVA"/>
    <s v="Prélèvement"/>
    <n v="4550"/>
    <m/>
    <x v="7"/>
  </r>
  <r>
    <x v="0"/>
    <x v="38"/>
    <s v="Taxes Foncières"/>
    <m/>
    <n v="25827"/>
    <m/>
    <x v="16"/>
  </r>
  <r>
    <x v="0"/>
    <x v="39"/>
    <s v="Télématique"/>
    <m/>
    <n v="17.28"/>
    <m/>
    <x v="0"/>
  </r>
  <r>
    <x v="0"/>
    <x v="40"/>
    <s v="A-M"/>
    <n v="5333923"/>
    <n v="14910"/>
    <m/>
    <x v="2"/>
  </r>
  <r>
    <x v="0"/>
    <x v="40"/>
    <s v="ET"/>
    <n v="5333924"/>
    <n v="15030"/>
    <m/>
    <x v="3"/>
  </r>
  <r>
    <x v="0"/>
    <x v="40"/>
    <s v="DT"/>
    <n v="5333925"/>
    <n v="15030"/>
    <m/>
    <x v="4"/>
  </r>
  <r>
    <x v="0"/>
    <x v="40"/>
    <s v="TT"/>
    <n v="5333926"/>
    <n v="15030"/>
    <m/>
    <x v="5"/>
  </r>
  <r>
    <x v="0"/>
    <x v="41"/>
    <s v="Télématique"/>
    <m/>
    <n v="17.28"/>
    <m/>
    <x v="0"/>
  </r>
  <r>
    <x v="0"/>
    <x v="42"/>
    <s v="TT / rbst frais "/>
    <n v="5333927"/>
    <n v="48.6"/>
    <m/>
    <x v="11"/>
  </r>
  <r>
    <x v="0"/>
    <x v="42"/>
    <s v="TT / rbst frais"/>
    <n v="5333928"/>
    <n v="916.66"/>
    <m/>
    <x v="11"/>
  </r>
  <r>
    <x v="0"/>
    <x v="42"/>
    <s v="DGL"/>
    <n v="5333929"/>
    <n v="2520"/>
    <m/>
    <x v="8"/>
  </r>
  <r>
    <x v="1"/>
    <x v="43"/>
    <s v="Virement GERLOGE"/>
    <m/>
    <m/>
    <n v="150000"/>
    <x v="1"/>
  </r>
  <r>
    <x v="1"/>
    <x v="44"/>
    <s v="THOMAS-BLONDEL Anne-Marie"/>
    <m/>
    <n v="4960"/>
    <m/>
    <x v="2"/>
  </r>
  <r>
    <x v="1"/>
    <x v="44"/>
    <s v="THOMAS Eric"/>
    <m/>
    <n v="5000"/>
    <m/>
    <x v="3"/>
  </r>
  <r>
    <x v="1"/>
    <x v="44"/>
    <s v="THOMAS Didier"/>
    <m/>
    <n v="5000"/>
    <m/>
    <x v="4"/>
  </r>
  <r>
    <x v="1"/>
    <x v="44"/>
    <s v="THOMAS Thibault"/>
    <m/>
    <n v="5000"/>
    <m/>
    <x v="5"/>
  </r>
  <r>
    <x v="1"/>
    <x v="45"/>
    <s v="THOMAS-BLONDEL Anne-Marie"/>
    <m/>
    <n v="19890"/>
    <m/>
    <x v="2"/>
  </r>
  <r>
    <x v="1"/>
    <x v="45"/>
    <s v="THOMAS Eric"/>
    <m/>
    <n v="20050"/>
    <m/>
    <x v="3"/>
  </r>
  <r>
    <x v="1"/>
    <x v="45"/>
    <s v="THOMAS Didier"/>
    <m/>
    <n v="20050"/>
    <m/>
    <x v="4"/>
  </r>
  <r>
    <x v="1"/>
    <x v="45"/>
    <s v="THOMAS Thibault"/>
    <m/>
    <n v="20050"/>
    <m/>
    <x v="5"/>
  </r>
  <r>
    <x v="1"/>
    <x v="46"/>
    <s v="Qonto"/>
    <m/>
    <n v="10.8"/>
    <m/>
    <x v="6"/>
  </r>
  <r>
    <x v="1"/>
    <x v="47"/>
    <s v="DGL"/>
    <m/>
    <n v="1080"/>
    <m/>
    <x v="8"/>
  </r>
  <r>
    <x v="1"/>
    <x v="48"/>
    <s v="Qonto"/>
    <m/>
    <n v="10.8"/>
    <m/>
    <x v="6"/>
  </r>
  <r>
    <x v="1"/>
    <x v="49"/>
    <s v="DGFIP SIE PARIS 16E SUD"/>
    <s v="Prélèvement"/>
    <n v="24812"/>
    <m/>
    <x v="7"/>
  </r>
  <r>
    <x v="1"/>
    <x v="49"/>
    <s v="DGFIP SIE PARIS 16E SUD"/>
    <s v="Rejet"/>
    <n v="-24812"/>
    <m/>
    <x v="7"/>
  </r>
  <r>
    <x v="1"/>
    <x v="50"/>
    <s v="DGFIP SIE PARIS 16E SUD"/>
    <s v="Virement"/>
    <n v="24812"/>
    <m/>
    <x v="7"/>
  </r>
  <r>
    <x v="1"/>
    <x v="51"/>
    <s v="GERLOGE GERANCE"/>
    <s v="Virement"/>
    <m/>
    <n v="44307.7"/>
    <x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x v="0"/>
    <s v="Télématique"/>
    <m/>
    <n v="17.28"/>
    <m/>
    <x v="0"/>
  </r>
  <r>
    <x v="0"/>
    <x v="1"/>
    <s v="Intérêts &amp; commissions"/>
    <m/>
    <n v="54.23"/>
    <m/>
    <x v="1"/>
  </r>
  <r>
    <x v="0"/>
    <x v="2"/>
    <s v="Télématique"/>
    <m/>
    <n v="17.28"/>
    <m/>
    <x v="0"/>
  </r>
  <r>
    <x v="0"/>
    <x v="3"/>
    <s v="Télématique"/>
    <m/>
    <n v="17.28"/>
    <m/>
    <x v="0"/>
  </r>
  <r>
    <x v="0"/>
    <x v="4"/>
    <s v="Télématique"/>
    <m/>
    <n v="17.28"/>
    <m/>
    <x v="0"/>
  </r>
  <r>
    <x v="0"/>
    <x v="5"/>
    <s v="Intérêts &amp; commissions"/>
    <m/>
    <n v="2.09"/>
    <m/>
    <x v="1"/>
  </r>
  <r>
    <x v="0"/>
    <x v="6"/>
    <s v="Télématique"/>
    <m/>
    <n v="17.28"/>
    <m/>
    <x v="0"/>
  </r>
  <r>
    <x v="0"/>
    <x v="7"/>
    <s v="Télématique"/>
    <m/>
    <n v="17.28"/>
    <m/>
    <x v="0"/>
  </r>
  <r>
    <x v="0"/>
    <x v="8"/>
    <s v="Télématique"/>
    <m/>
    <n v="17.28"/>
    <m/>
    <x v="0"/>
  </r>
  <r>
    <x v="0"/>
    <x v="9"/>
    <s v="Forfait gestion titres"/>
    <m/>
    <n v="15"/>
    <m/>
    <x v="2"/>
  </r>
  <r>
    <x v="0"/>
    <x v="10"/>
    <s v="Intérêts &amp; commissions"/>
    <m/>
    <n v="57.28"/>
    <m/>
    <x v="0"/>
  </r>
  <r>
    <x v="0"/>
    <x v="11"/>
    <s v="Télématique"/>
    <m/>
    <n v="17.28"/>
    <m/>
    <x v="0"/>
  </r>
  <r>
    <x v="0"/>
    <x v="12"/>
    <s v="Télématique"/>
    <m/>
    <n v="17.28"/>
    <m/>
    <x v="0"/>
  </r>
  <r>
    <x v="0"/>
    <x v="13"/>
    <s v="Télématique"/>
    <m/>
    <n v="17.28"/>
    <m/>
    <x v="0"/>
  </r>
  <r>
    <x v="0"/>
    <x v="14"/>
    <s v="Télématique"/>
    <m/>
    <n v="17.28"/>
    <m/>
    <x v="0"/>
  </r>
  <r>
    <x v="1"/>
    <x v="15"/>
    <s v="Qonto"/>
    <s v="Prélèvement"/>
    <n v="10.8"/>
    <m/>
    <x v="1"/>
  </r>
  <r>
    <x v="1"/>
    <x v="0"/>
    <s v="GERLOGE GERANCE"/>
    <s v="Virement"/>
    <m/>
    <n v="150000"/>
    <x v="3"/>
  </r>
  <r>
    <x v="1"/>
    <x v="16"/>
    <s v="THOMAS-BLONDEL Anne-Marie"/>
    <s v="Virement"/>
    <n v="29820"/>
    <m/>
    <x v="4"/>
  </r>
  <r>
    <x v="1"/>
    <x v="16"/>
    <s v="THOMAS Eric"/>
    <s v="Virement"/>
    <n v="30060"/>
    <m/>
    <x v="5"/>
  </r>
  <r>
    <x v="1"/>
    <x v="16"/>
    <s v="THOMAS Didier"/>
    <s v="Virement"/>
    <n v="30060"/>
    <m/>
    <x v="6"/>
  </r>
  <r>
    <x v="1"/>
    <x v="16"/>
    <s v="THOMAS Thibault"/>
    <s v="Virement"/>
    <n v="30060"/>
    <m/>
    <x v="7"/>
  </r>
  <r>
    <x v="1"/>
    <x v="17"/>
    <s v="PAP annonce  parking"/>
    <s v="Carte"/>
    <n v="29"/>
    <m/>
    <x v="8"/>
  </r>
  <r>
    <x v="1"/>
    <x v="18"/>
    <s v="EFFIA"/>
    <s v="Carte"/>
    <n v="18.899999999999999"/>
    <m/>
    <x v="9"/>
  </r>
  <r>
    <x v="1"/>
    <x v="18"/>
    <s v="SNCF"/>
    <s v="Carte"/>
    <n v="131"/>
    <m/>
    <x v="10"/>
  </r>
  <r>
    <x v="1"/>
    <x v="19"/>
    <s v="TVA"/>
    <s v="Prélèvement"/>
    <n v="9990"/>
    <m/>
    <x v="11"/>
  </r>
  <r>
    <x v="1"/>
    <x v="20"/>
    <s v="Shurgard"/>
    <s v="Virement"/>
    <n v="3705.45"/>
    <m/>
    <x v="12"/>
  </r>
  <r>
    <x v="1"/>
    <x v="21"/>
    <s v="Qonto"/>
    <s v="Prélèvement"/>
    <n v="10.8"/>
    <m/>
    <x v="1"/>
  </r>
  <r>
    <x v="1"/>
    <x v="22"/>
    <s v="Groupe ROUGE"/>
    <s v="Virement"/>
    <n v="12796.16"/>
    <m/>
    <x v="13"/>
  </r>
  <r>
    <x v="1"/>
    <x v="23"/>
    <s v="TVA"/>
    <s v="Prélèvement"/>
    <n v="23967"/>
    <m/>
    <x v="11"/>
  </r>
  <r>
    <x v="1"/>
    <x v="23"/>
    <s v="Toner Services"/>
    <s v="Carte"/>
    <n v="120.62"/>
    <m/>
    <x v="14"/>
  </r>
  <r>
    <x v="1"/>
    <x v="24"/>
    <s v="Qonto"/>
    <s v="Prélèvement"/>
    <n v="10.8"/>
    <m/>
    <x v="1"/>
  </r>
  <r>
    <x v="1"/>
    <x v="25"/>
    <s v="THOMAS-BLONDEL Anne-Marie"/>
    <s v="Virement"/>
    <n v="4970"/>
    <m/>
    <x v="4"/>
  </r>
  <r>
    <x v="1"/>
    <x v="25"/>
    <s v="THOMAS Eric"/>
    <s v="Virement"/>
    <n v="5010"/>
    <m/>
    <x v="5"/>
  </r>
  <r>
    <x v="1"/>
    <x v="25"/>
    <s v="THOMAS Didier"/>
    <s v="Virement"/>
    <n v="5010"/>
    <m/>
    <x v="6"/>
  </r>
  <r>
    <x v="1"/>
    <x v="25"/>
    <s v="THOMAS Thibault"/>
    <s v="Virement"/>
    <n v="5010"/>
    <m/>
    <x v="7"/>
  </r>
  <r>
    <x v="1"/>
    <x v="26"/>
    <s v="GERLOGE GERANCE"/>
    <s v="Virement"/>
    <m/>
    <n v="38198.1"/>
    <x v="3"/>
  </r>
  <r>
    <x v="1"/>
    <x v="4"/>
    <s v="Qonto"/>
    <s v="Prélèvement"/>
    <n v="10.8"/>
    <m/>
    <x v="1"/>
  </r>
  <r>
    <x v="1"/>
    <x v="27"/>
    <s v="GERLOGE GERANCE"/>
    <s v="Virement"/>
    <m/>
    <n v="150000"/>
    <x v="3"/>
  </r>
  <r>
    <x v="1"/>
    <x v="28"/>
    <s v="THOMAS-BLONDEL Anne-Marie"/>
    <s v="Virement"/>
    <n v="37275"/>
    <m/>
    <x v="4"/>
  </r>
  <r>
    <x v="1"/>
    <x v="28"/>
    <s v="THOMAS Eric"/>
    <s v="Virement"/>
    <n v="37575"/>
    <m/>
    <x v="5"/>
  </r>
  <r>
    <x v="1"/>
    <x v="28"/>
    <s v="THOMAS Didier"/>
    <s v="Virement"/>
    <n v="37575"/>
    <m/>
    <x v="6"/>
  </r>
  <r>
    <x v="1"/>
    <x v="28"/>
    <s v="THOMAS Thibault"/>
    <s v="Virement"/>
    <n v="37575"/>
    <m/>
    <x v="7"/>
  </r>
  <r>
    <x v="1"/>
    <x v="29"/>
    <s v="Toner Services"/>
    <s v="Carte"/>
    <n v="139.19999999999999"/>
    <m/>
    <x v="14"/>
  </r>
  <r>
    <x v="1"/>
    <x v="30"/>
    <s v="TVA"/>
    <s v="Prélèvement"/>
    <n v="6190"/>
    <m/>
    <x v="11"/>
  </r>
  <r>
    <x v="1"/>
    <x v="31"/>
    <s v="Qonto"/>
    <s v="Prélèvement"/>
    <n v="10.8"/>
    <m/>
    <x v="1"/>
  </r>
  <r>
    <x v="1"/>
    <x v="32"/>
    <s v="DGFIP SIE PARIS 16E SUD / CVAE"/>
    <s v="Prélèvement"/>
    <n v="258"/>
    <m/>
    <x v="15"/>
  </r>
  <r>
    <x v="1"/>
    <x v="33"/>
    <s v="Air France"/>
    <s v="Carte"/>
    <n v="184"/>
    <m/>
    <x v="10"/>
  </r>
  <r>
    <x v="1"/>
    <x v="34"/>
    <s v="TVA"/>
    <s v="Prélèvement"/>
    <n v="24702"/>
    <m/>
    <x v="11"/>
  </r>
  <r>
    <x v="1"/>
    <x v="35"/>
    <s v="Qonto"/>
    <s v="Prélèvement"/>
    <n v="10.8"/>
    <m/>
    <x v="1"/>
  </r>
  <r>
    <x v="1"/>
    <x v="36"/>
    <s v="EFFIA CONCESSION"/>
    <s v="Carte"/>
    <n v="20.9"/>
    <m/>
    <x v="9"/>
  </r>
  <r>
    <x v="1"/>
    <x v="37"/>
    <s v="THOMAS Thibault"/>
    <s v="Virement"/>
    <n v="187"/>
    <m/>
    <x v="10"/>
  </r>
  <r>
    <x v="1"/>
    <x v="38"/>
    <s v="EFFIA CONCESSION"/>
    <s v="Carte"/>
    <n v="0"/>
    <n v="20.9"/>
    <x v="9"/>
  </r>
  <r>
    <x v="1"/>
    <x v="39"/>
    <s v="M THIBAULT THOMAS"/>
    <s v="Virement"/>
    <n v="0"/>
    <n v="187"/>
    <x v="10"/>
  </r>
  <r>
    <x v="1"/>
    <x v="39"/>
    <s v="AEROPORT MONTPE"/>
    <s v="Carte"/>
    <n v="7.8"/>
    <m/>
    <x v="9"/>
  </r>
  <r>
    <x v="1"/>
    <x v="40"/>
    <s v="LA POSTE 344770"/>
    <s v="Carte"/>
    <n v="17.55"/>
    <m/>
    <x v="16"/>
  </r>
  <r>
    <x v="1"/>
    <x v="41"/>
    <s v="SNCF INTERNET"/>
    <s v="Carte"/>
    <n v="176"/>
    <m/>
    <x v="10"/>
  </r>
  <r>
    <x v="1"/>
    <x v="41"/>
    <s v="EFFIA CONCESSION"/>
    <s v="Carte"/>
    <n v="20.9"/>
    <m/>
    <x v="9"/>
  </r>
  <r>
    <x v="1"/>
    <x v="42"/>
    <s v="GERLOGE GERANCE"/>
    <s v="Virement"/>
    <m/>
    <n v="42205.81"/>
    <x v="3"/>
  </r>
  <r>
    <x v="1"/>
    <x v="8"/>
    <s v="Qonto"/>
    <s v="Prélèvement"/>
    <n v="10.8"/>
    <m/>
    <x v="1"/>
  </r>
  <r>
    <x v="1"/>
    <x v="43"/>
    <s v="GERLOGE GERANCE"/>
    <s v="Virement"/>
    <m/>
    <n v="150000"/>
    <x v="3"/>
  </r>
  <r>
    <x v="1"/>
    <x v="44"/>
    <s v="THOMAS-BLONDEL Anne-Marie"/>
    <s v="Virement"/>
    <n v="37275"/>
    <m/>
    <x v="4"/>
  </r>
  <r>
    <x v="1"/>
    <x v="44"/>
    <s v="THOMAS Eric"/>
    <s v="Virement"/>
    <n v="37575"/>
    <m/>
    <x v="5"/>
  </r>
  <r>
    <x v="1"/>
    <x v="44"/>
    <s v="THOMAS Didier"/>
    <s v="Virement"/>
    <n v="37575"/>
    <m/>
    <x v="6"/>
  </r>
  <r>
    <x v="1"/>
    <x v="44"/>
    <s v="THOMAS Thibault"/>
    <s v="Virement"/>
    <n v="37575"/>
    <m/>
    <x v="7"/>
  </r>
  <r>
    <x v="1"/>
    <x v="45"/>
    <s v="TVA"/>
    <s v="Prélèvement"/>
    <n v="6500"/>
    <m/>
    <x v="11"/>
  </r>
  <r>
    <x v="1"/>
    <x v="46"/>
    <s v="DGL"/>
    <s v="Virement"/>
    <n v="1080"/>
    <m/>
    <x v="17"/>
  </r>
  <r>
    <x v="1"/>
    <x v="10"/>
    <s v="Qonto"/>
    <s v="Prélèvement"/>
    <n v="10.8"/>
    <m/>
    <x v="1"/>
  </r>
  <r>
    <x v="1"/>
    <x v="47"/>
    <s v="DGL"/>
    <s v="Virement"/>
    <n v="185.48"/>
    <m/>
    <x v="17"/>
  </r>
  <r>
    <x v="1"/>
    <x v="48"/>
    <s v="TVA"/>
    <s v="Prélèvement"/>
    <n v="24815"/>
    <m/>
    <x v="11"/>
  </r>
  <r>
    <x v="1"/>
    <x v="49"/>
    <s v="Qonto"/>
    <s v="Prélèvement"/>
    <n v="10.8"/>
    <m/>
    <x v="1"/>
  </r>
  <r>
    <x v="1"/>
    <x v="50"/>
    <s v="LA POSTE"/>
    <s v="Prélèvement"/>
    <n v="7.76"/>
    <m/>
    <x v="16"/>
  </r>
  <r>
    <x v="1"/>
    <x v="51"/>
    <s v="DGL"/>
    <s v="Prélèvement"/>
    <n v="1104"/>
    <m/>
    <x v="17"/>
  </r>
  <r>
    <x v="1"/>
    <x v="52"/>
    <s v="GERLOGE GERANCE"/>
    <s v="Virement"/>
    <m/>
    <n v="48266.85"/>
    <x v="3"/>
  </r>
  <r>
    <x v="1"/>
    <x v="12"/>
    <s v="Qonto"/>
    <s v="Virement"/>
    <n v="10.8"/>
    <m/>
    <x v="1"/>
  </r>
  <r>
    <x v="1"/>
    <x v="53"/>
    <s v="GERLOGE GERANCE"/>
    <s v="Virement"/>
    <m/>
    <n v="150000"/>
    <x v="3"/>
  </r>
  <r>
    <x v="1"/>
    <x v="53"/>
    <s v="THOMAS-BLONDEL Anne-Marie"/>
    <s v="Virement"/>
    <n v="37275"/>
    <m/>
    <x v="4"/>
  </r>
  <r>
    <x v="1"/>
    <x v="53"/>
    <s v="THOMAS Eric"/>
    <s v="Virement"/>
    <n v="37575"/>
    <m/>
    <x v="5"/>
  </r>
  <r>
    <x v="1"/>
    <x v="53"/>
    <s v="THOMAS Didier"/>
    <s v="Virement"/>
    <n v="37575"/>
    <m/>
    <x v="6"/>
  </r>
  <r>
    <x v="1"/>
    <x v="53"/>
    <s v="THOMAS Thibault"/>
    <s v="Virement"/>
    <n v="37575"/>
    <m/>
    <x v="7"/>
  </r>
  <r>
    <x v="1"/>
    <x v="54"/>
    <s v="TVA"/>
    <s v="Prélèvement"/>
    <n v="7029"/>
    <m/>
    <x v="11"/>
  </r>
  <r>
    <x v="1"/>
    <x v="55"/>
    <s v="Taxes Foncières"/>
    <s v="Prélèvement"/>
    <n v="25771"/>
    <m/>
    <x v="18"/>
  </r>
  <r>
    <x v="1"/>
    <x v="56"/>
    <s v="Qonto"/>
    <s v="Prélèvement"/>
    <n v="10.8"/>
    <m/>
    <x v="1"/>
  </r>
  <r>
    <x v="1"/>
    <x v="57"/>
    <s v="TVA"/>
    <s v="Prélèvement"/>
    <n v="24995"/>
    <m/>
    <x v="11"/>
  </r>
  <r>
    <x v="1"/>
    <x v="57"/>
    <s v="DGL"/>
    <s v="Prélèvement"/>
    <n v="1104"/>
    <m/>
    <x v="17"/>
  </r>
  <r>
    <x v="1"/>
    <x v="58"/>
    <s v="Qonto"/>
    <s v="Prélèvement"/>
    <n v="10.8"/>
    <m/>
    <x v="1"/>
  </r>
  <r>
    <x v="1"/>
    <x v="59"/>
    <s v="THOMAS-BLONDEL Anne-Marie"/>
    <s v="Prélèvement"/>
    <n v="4970"/>
    <m/>
    <x v="4"/>
  </r>
  <r>
    <x v="1"/>
    <x v="59"/>
    <s v="THOMAS Eric"/>
    <s v="Prélèvement"/>
    <n v="5010"/>
    <m/>
    <x v="5"/>
  </r>
  <r>
    <x v="1"/>
    <x v="59"/>
    <s v="THOMAS Didier"/>
    <s v="Prélèvement"/>
    <n v="5010"/>
    <m/>
    <x v="6"/>
  </r>
  <r>
    <x v="1"/>
    <x v="59"/>
    <s v="THOMAS Thibault"/>
    <s v="Prélèvement"/>
    <n v="5010"/>
    <m/>
    <x v="7"/>
  </r>
  <r>
    <x v="1"/>
    <x v="60"/>
    <s v="GERLOGE GERANCE"/>
    <s v="Virement"/>
    <m/>
    <n v="39350.019999999997"/>
    <x v="3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s v="Télématique"/>
    <m/>
    <n v="17.28"/>
    <m/>
    <x v="0"/>
  </r>
  <r>
    <x v="0"/>
    <x v="1"/>
    <s v="Télématique"/>
    <m/>
    <n v="17.28"/>
    <m/>
    <x v="0"/>
  </r>
  <r>
    <x v="0"/>
    <x v="2"/>
    <s v="Télématique"/>
    <m/>
    <n v="17.28"/>
    <m/>
    <x v="0"/>
  </r>
  <r>
    <x v="0"/>
    <x v="3"/>
    <s v="Télématique"/>
    <m/>
    <n v="17.28"/>
    <m/>
    <x v="0"/>
  </r>
  <r>
    <x v="0"/>
    <x v="3"/>
    <s v="Virement Qonto"/>
    <m/>
    <n v="0"/>
    <n v="150"/>
    <x v="1"/>
  </r>
  <r>
    <x v="0"/>
    <x v="4"/>
    <s v="Télématique"/>
    <m/>
    <n v="17.28"/>
    <m/>
    <x v="0"/>
  </r>
  <r>
    <x v="0"/>
    <x v="5"/>
    <s v="Télématique"/>
    <m/>
    <n v="17.28"/>
    <m/>
    <x v="0"/>
  </r>
  <r>
    <x v="0"/>
    <x v="6"/>
    <s v="Télématique"/>
    <m/>
    <n v="17.28"/>
    <m/>
    <x v="0"/>
  </r>
  <r>
    <x v="0"/>
    <x v="7"/>
    <s v="Forfait gestion titres"/>
    <m/>
    <n v="15"/>
    <m/>
    <x v="2"/>
  </r>
  <r>
    <x v="0"/>
    <x v="8"/>
    <s v="Télématique"/>
    <m/>
    <n v="17.28"/>
    <m/>
    <x v="0"/>
  </r>
  <r>
    <x v="0"/>
    <x v="9"/>
    <s v="Télématique"/>
    <m/>
    <n v="17.28"/>
    <m/>
    <x v="0"/>
  </r>
  <r>
    <x v="0"/>
    <x v="10"/>
    <s v="Télématique"/>
    <m/>
    <n v="17.28"/>
    <m/>
    <x v="0"/>
  </r>
  <r>
    <x v="0"/>
    <x v="11"/>
    <s v="Télématique"/>
    <m/>
    <n v="17.28"/>
    <m/>
    <x v="0"/>
  </r>
  <r>
    <x v="0"/>
    <x v="12"/>
    <s v="Télématique"/>
    <m/>
    <n v="17.28"/>
    <m/>
    <x v="0"/>
  </r>
  <r>
    <x v="0"/>
    <x v="13"/>
    <s v="Virement Qonto"/>
    <m/>
    <n v="0"/>
    <n v="91.03"/>
    <x v="0"/>
  </r>
  <r>
    <x v="1"/>
    <x v="14"/>
    <s v="Qonto"/>
    <s v="Prélèvement"/>
    <n v="10.8"/>
    <m/>
    <x v="3"/>
  </r>
  <r>
    <x v="1"/>
    <x v="15"/>
    <s v="GERLOGE GERANCE"/>
    <s v="Virement"/>
    <m/>
    <n v="150000"/>
    <x v="4"/>
  </r>
  <r>
    <x v="1"/>
    <x v="15"/>
    <s v="THOMAS-BLONDEL Anne-Marie"/>
    <s v="Virement"/>
    <n v="29820"/>
    <m/>
    <x v="5"/>
  </r>
  <r>
    <x v="1"/>
    <x v="15"/>
    <s v="THOMAS Eric"/>
    <s v="Virement"/>
    <n v="30060"/>
    <m/>
    <x v="6"/>
  </r>
  <r>
    <x v="1"/>
    <x v="15"/>
    <s v="THOMAS Didier"/>
    <s v="Virement"/>
    <n v="30060"/>
    <m/>
    <x v="7"/>
  </r>
  <r>
    <x v="1"/>
    <x v="15"/>
    <s v="THOMAS Thibault"/>
    <s v="Virement"/>
    <n v="30060"/>
    <m/>
    <x v="8"/>
  </r>
  <r>
    <x v="1"/>
    <x v="16"/>
    <s v="Shurgard"/>
    <s v="Prélèvement"/>
    <n v="3933.54"/>
    <m/>
    <x v="9"/>
  </r>
  <r>
    <x v="1"/>
    <x v="17"/>
    <s v="TVA"/>
    <s v="Prélèvement"/>
    <n v="5535"/>
    <m/>
    <x v="10"/>
  </r>
  <r>
    <x v="1"/>
    <x v="18"/>
    <s v="DGL"/>
    <s v="Virement"/>
    <n v="1121.1099999999999"/>
    <m/>
    <x v="11"/>
  </r>
  <r>
    <x v="1"/>
    <x v="19"/>
    <s v="Qonto"/>
    <s v="Prélèvement"/>
    <n v="10.8"/>
    <m/>
    <x v="3"/>
  </r>
  <r>
    <x v="1"/>
    <x v="20"/>
    <s v="VERIF.com"/>
    <s v="Prélèvement"/>
    <n v="28.44"/>
    <m/>
    <x v="12"/>
  </r>
  <r>
    <x v="1"/>
    <x v="21"/>
    <s v="Groupe ROUGE"/>
    <s v="Virement"/>
    <n v="12985.16"/>
    <m/>
    <x v="12"/>
  </r>
  <r>
    <x v="1"/>
    <x v="22"/>
    <s v="TVA"/>
    <s v="Prélèvement"/>
    <n v="23854"/>
    <m/>
    <x v="10"/>
  </r>
  <r>
    <x v="1"/>
    <x v="23"/>
    <s v="Qonto"/>
    <s v="Prélèvement"/>
    <n v="10.8"/>
    <m/>
    <x v="3"/>
  </r>
  <r>
    <x v="1"/>
    <x v="24"/>
    <s v="LA POSTE 344770"/>
    <m/>
    <n v="6.65"/>
    <m/>
    <x v="13"/>
  </r>
  <r>
    <x v="1"/>
    <x v="25"/>
    <s v="GERLOGE GERANCE"/>
    <s v="Virement"/>
    <m/>
    <n v="43811.37"/>
    <x v="4"/>
  </r>
  <r>
    <x v="1"/>
    <x v="25"/>
    <s v="THOMAS-BLONDEL Anne-Marie"/>
    <s v="Prélèvement"/>
    <n v="4970"/>
    <m/>
    <x v="5"/>
  </r>
  <r>
    <x v="1"/>
    <x v="25"/>
    <s v="THOMAS Eric"/>
    <s v="Virement"/>
    <n v="5010"/>
    <m/>
    <x v="6"/>
  </r>
  <r>
    <x v="1"/>
    <x v="25"/>
    <s v="THOMAS Didier"/>
    <s v="Virement"/>
    <n v="5010"/>
    <m/>
    <x v="7"/>
  </r>
  <r>
    <x v="1"/>
    <x v="25"/>
    <s v="THOMAS Thibault"/>
    <s v="Virement"/>
    <n v="5010"/>
    <m/>
    <x v="8"/>
  </r>
  <r>
    <x v="1"/>
    <x v="26"/>
    <s v="Qonto"/>
    <s v="Prélèvement"/>
    <n v="10.8"/>
    <m/>
    <x v="3"/>
  </r>
  <r>
    <x v="1"/>
    <x v="3"/>
    <s v="Virement BNP"/>
    <s v="Virement"/>
    <n v="150"/>
    <m/>
    <x v="1"/>
  </r>
  <r>
    <x v="1"/>
    <x v="27"/>
    <s v="TVA"/>
    <s v="Prélèvement"/>
    <n v="6704"/>
    <m/>
    <x v="10"/>
  </r>
  <r>
    <x v="1"/>
    <x v="28"/>
    <s v="Qonto"/>
    <s v="Prélèvement"/>
    <n v="10.8"/>
    <m/>
    <x v="3"/>
  </r>
  <r>
    <x v="1"/>
    <x v="29"/>
    <s v="DGFIP SIE PARIS 16E SUD / CVAE"/>
    <s v="Prélèvement"/>
    <n v="257"/>
    <m/>
    <x v="14"/>
  </r>
  <r>
    <x v="1"/>
    <x v="30"/>
    <s v="GERLOGE GERANCE"/>
    <s v="Virement"/>
    <m/>
    <n v="150000"/>
    <x v="4"/>
  </r>
  <r>
    <x v="1"/>
    <x v="31"/>
    <s v="THOMAS-BLONDEL Anne-Marie"/>
    <s v="Virement"/>
    <n v="37275"/>
    <m/>
    <x v="5"/>
  </r>
  <r>
    <x v="1"/>
    <x v="31"/>
    <s v="THOMAS Eric"/>
    <s v="Virement"/>
    <n v="37575"/>
    <m/>
    <x v="6"/>
  </r>
  <r>
    <x v="1"/>
    <x v="31"/>
    <s v="THOMAS Didier"/>
    <s v="Virement"/>
    <n v="37575"/>
    <m/>
    <x v="7"/>
  </r>
  <r>
    <x v="1"/>
    <x v="31"/>
    <s v="THOMAS Thibault"/>
    <s v="Virement"/>
    <n v="37575"/>
    <m/>
    <x v="8"/>
  </r>
  <r>
    <x v="1"/>
    <x v="31"/>
    <s v="Qonto"/>
    <s v="Prélèvement"/>
    <n v="10.8"/>
    <m/>
    <x v="3"/>
  </r>
  <r>
    <x v="1"/>
    <x v="5"/>
    <s v="Qonto"/>
    <s v="Virement"/>
    <n v="50412.13"/>
    <m/>
    <x v="1"/>
  </r>
  <r>
    <x v="1"/>
    <x v="32"/>
    <s v="Qonto"/>
    <s v="Virement"/>
    <m/>
    <n v="50412.13"/>
    <x v="1"/>
  </r>
  <r>
    <x v="1"/>
    <x v="32"/>
    <s v="Qonto"/>
    <s v="Prélèvement"/>
    <n v="0.36"/>
    <m/>
    <x v="3"/>
  </r>
  <r>
    <x v="1"/>
    <x v="33"/>
    <s v="GERLOGE GERANCE"/>
    <s v="Virement"/>
    <m/>
    <n v="43876.65"/>
    <x v="4"/>
  </r>
  <r>
    <x v="1"/>
    <x v="33"/>
    <s v="Qonto"/>
    <s v="Virement"/>
    <n v="43833.65"/>
    <m/>
    <x v="1"/>
  </r>
  <r>
    <x v="1"/>
    <x v="33"/>
    <s v="Qonto"/>
    <s v="Virement"/>
    <n v="43"/>
    <m/>
    <x v="1"/>
  </r>
  <r>
    <x v="1"/>
    <x v="34"/>
    <s v="Qonto"/>
    <s v="Virement"/>
    <n v="0"/>
    <n v="43833.65"/>
    <x v="1"/>
  </r>
  <r>
    <x v="1"/>
    <x v="34"/>
    <s v="Qonto"/>
    <s v="Virement"/>
    <n v="0"/>
    <n v="43"/>
    <x v="1"/>
  </r>
  <r>
    <x v="1"/>
    <x v="35"/>
    <s v="Qonto"/>
    <s v="Prélèvement"/>
    <n v="10.8"/>
    <m/>
    <x v="3"/>
  </r>
  <r>
    <x v="1"/>
    <x v="35"/>
    <s v="GERLOGE GERANCE"/>
    <s v="Virement"/>
    <m/>
    <n v="150000"/>
    <x v="4"/>
  </r>
  <r>
    <x v="1"/>
    <x v="35"/>
    <s v="THOMAS-BLONDEL Anne-Marie"/>
    <s v="Virement"/>
    <n v="37275"/>
    <m/>
    <x v="5"/>
  </r>
  <r>
    <x v="1"/>
    <x v="35"/>
    <s v="THOMAS Eric"/>
    <s v="Virement"/>
    <n v="37575"/>
    <m/>
    <x v="6"/>
  </r>
  <r>
    <x v="1"/>
    <x v="35"/>
    <s v="THOMAS Didier"/>
    <s v="Virement"/>
    <n v="37575"/>
    <m/>
    <x v="7"/>
  </r>
  <r>
    <x v="1"/>
    <x v="35"/>
    <s v="THOMAS Thibault"/>
    <s v="Virement"/>
    <n v="37575"/>
    <m/>
    <x v="8"/>
  </r>
  <r>
    <x v="1"/>
    <x v="36"/>
    <s v="TVA"/>
    <s v="Prélèvement"/>
    <n v="31727"/>
    <m/>
    <x v="10"/>
  </r>
  <r>
    <x v="1"/>
    <x v="37"/>
    <s v="DGL"/>
    <s v="Virement"/>
    <n v="1104"/>
    <m/>
    <x v="11"/>
  </r>
  <r>
    <x v="1"/>
    <x v="7"/>
    <s v="Qonto"/>
    <s v="Prélèvement"/>
    <n v="10.8"/>
    <m/>
    <x v="3"/>
  </r>
  <r>
    <x v="1"/>
    <x v="38"/>
    <s v="TVA"/>
    <s v="Prélèvement"/>
    <n v="24811"/>
    <m/>
    <x v="10"/>
  </r>
  <r>
    <x v="1"/>
    <x v="39"/>
    <s v="Qonto"/>
    <s v="Prélèvement"/>
    <n v="10.8"/>
    <m/>
    <x v="3"/>
  </r>
  <r>
    <x v="1"/>
    <x v="40"/>
    <s v="Carrefour Les Ulis"/>
    <m/>
    <n v="13.8"/>
    <m/>
    <x v="15"/>
  </r>
  <r>
    <x v="1"/>
    <x v="41"/>
    <s v="LA POSTE 344770"/>
    <m/>
    <n v="19.95"/>
    <m/>
    <x v="13"/>
  </r>
  <r>
    <x v="1"/>
    <x v="41"/>
    <s v="Qonto"/>
    <s v="Prélèvement"/>
    <n v="7.2"/>
    <m/>
    <x v="3"/>
  </r>
  <r>
    <x v="1"/>
    <x v="41"/>
    <s v="DGL"/>
    <s v="Virement"/>
    <n v="1050"/>
    <m/>
    <x v="11"/>
  </r>
  <r>
    <x v="1"/>
    <x v="42"/>
    <s v="Qonto"/>
    <s v="Prélèvement"/>
    <m/>
    <n v="7.2"/>
    <x v="3"/>
  </r>
  <r>
    <x v="1"/>
    <x v="43"/>
    <s v="Qonto"/>
    <s v="Prélèvement"/>
    <m/>
    <n v="0.72"/>
    <x v="3"/>
  </r>
  <r>
    <x v="1"/>
    <x v="44"/>
    <s v="GERLOGE GERANCE"/>
    <s v="Virement"/>
    <m/>
    <n v="53124.92"/>
    <x v="4"/>
  </r>
  <r>
    <x v="1"/>
    <x v="44"/>
    <s v="Qonto"/>
    <s v="Prélèvement"/>
    <n v="10.8"/>
    <m/>
    <x v="3"/>
  </r>
  <r>
    <x v="1"/>
    <x v="45"/>
    <s v="Bureau Vallée"/>
    <m/>
    <n v="62.99"/>
    <m/>
    <x v="15"/>
  </r>
  <r>
    <x v="1"/>
    <x v="46"/>
    <s v="GERLOGE GERANCE"/>
    <s v="Virement"/>
    <m/>
    <n v="150000"/>
    <x v="4"/>
  </r>
  <r>
    <x v="1"/>
    <x v="45"/>
    <s v="THOMAS-BLONDEL Anne-Marie"/>
    <s v="Virement"/>
    <n v="32305"/>
    <m/>
    <x v="5"/>
  </r>
  <r>
    <x v="1"/>
    <x v="45"/>
    <s v="THOMAS Eric"/>
    <s v="Virement"/>
    <n v="32565"/>
    <m/>
    <x v="6"/>
  </r>
  <r>
    <x v="1"/>
    <x v="45"/>
    <s v="THOMAS Didier"/>
    <s v="Virement"/>
    <n v="32565"/>
    <m/>
    <x v="7"/>
  </r>
  <r>
    <x v="1"/>
    <x v="45"/>
    <s v="THOMAS Thibault"/>
    <s v="Virement"/>
    <n v="32565"/>
    <m/>
    <x v="8"/>
  </r>
  <r>
    <x v="1"/>
    <x v="47"/>
    <s v="LA POSTE 344770"/>
    <m/>
    <n v="19.95"/>
    <m/>
    <x v="13"/>
  </r>
  <r>
    <x v="1"/>
    <x v="48"/>
    <s v="TVA"/>
    <s v="Prélèvement"/>
    <n v="7941"/>
    <m/>
    <x v="10"/>
  </r>
  <r>
    <x v="1"/>
    <x v="49"/>
    <s v="Taxes Foncières"/>
    <s v="Prélèvement"/>
    <n v="26210"/>
    <m/>
    <x v="16"/>
  </r>
  <r>
    <x v="1"/>
    <x v="50"/>
    <s v="Qonto"/>
    <s v="Prélèvement"/>
    <n v="10.8"/>
    <m/>
    <x v="3"/>
  </r>
  <r>
    <x v="1"/>
    <x v="51"/>
    <s v="LA POSTE 344770"/>
    <m/>
    <n v="6"/>
    <m/>
    <x v="13"/>
  </r>
  <r>
    <x v="1"/>
    <x v="52"/>
    <s v="LA POSTE 344770"/>
    <m/>
    <n v="6"/>
    <m/>
    <x v="13"/>
  </r>
  <r>
    <x v="1"/>
    <x v="53"/>
    <s v="DGL"/>
    <s v="Virement"/>
    <n v="1104"/>
    <m/>
    <x v="11"/>
  </r>
  <r>
    <x v="1"/>
    <x v="54"/>
    <s v="TVA"/>
    <s v="Prélèvement"/>
    <n v="24995"/>
    <m/>
    <x v="10"/>
  </r>
  <r>
    <x v="1"/>
    <x v="55"/>
    <s v="LA POSTE 344770"/>
    <m/>
    <n v="18.29"/>
    <m/>
    <x v="13"/>
  </r>
  <r>
    <x v="1"/>
    <x v="56"/>
    <s v="TT / rbst frais"/>
    <s v="Virement"/>
    <n v="895.14"/>
    <m/>
    <x v="17"/>
  </r>
  <r>
    <x v="1"/>
    <x v="57"/>
    <s v="Qonto"/>
    <s v="Prélèvement"/>
    <n v="10.8"/>
    <m/>
    <x v="3"/>
  </r>
  <r>
    <x v="1"/>
    <x v="13"/>
    <s v="Virement BNP"/>
    <s v="Virement"/>
    <n v="91.03"/>
    <m/>
    <x v="1"/>
  </r>
  <r>
    <x v="1"/>
    <x v="58"/>
    <s v="THOMAS-BLONDEL Anne-Marie"/>
    <s v="Virement"/>
    <n v="4970"/>
    <m/>
    <x v="5"/>
  </r>
  <r>
    <x v="1"/>
    <x v="58"/>
    <s v="THOMAS Eric"/>
    <s v="Virement"/>
    <n v="5010"/>
    <m/>
    <x v="6"/>
  </r>
  <r>
    <x v="1"/>
    <x v="58"/>
    <s v="THOMAS Didier"/>
    <s v="Virement"/>
    <n v="5010"/>
    <m/>
    <x v="7"/>
  </r>
  <r>
    <x v="1"/>
    <x v="58"/>
    <s v="THOMAS Thibault"/>
    <s v="Virement"/>
    <n v="5010"/>
    <m/>
    <x v="8"/>
  </r>
  <r>
    <x v="1"/>
    <x v="59"/>
    <s v="GERLOGE GERANCE"/>
    <s v="Virement"/>
    <m/>
    <n v="50206.49"/>
    <x v="4"/>
  </r>
  <r>
    <x v="1"/>
    <x v="60"/>
    <s v="THOMAS-BLONDEL Anne-Marie"/>
    <s v="Virement"/>
    <n v="4970"/>
    <m/>
    <x v="5"/>
  </r>
  <r>
    <x v="1"/>
    <x v="60"/>
    <s v="THOMAS Eric"/>
    <s v="Virement"/>
    <n v="5010"/>
    <m/>
    <x v="6"/>
  </r>
  <r>
    <x v="1"/>
    <x v="60"/>
    <s v="THOMAS Didier"/>
    <s v="Virement"/>
    <n v="5010"/>
    <m/>
    <x v="7"/>
  </r>
  <r>
    <x v="1"/>
    <x v="60"/>
    <s v="THOMAS Thibault"/>
    <s v="Virement"/>
    <n v="5010"/>
    <m/>
    <x v="8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x v="0"/>
    <x v="0"/>
    <s v="Télématique"/>
    <m/>
    <n v="17.28"/>
    <m/>
    <x v="0"/>
  </r>
  <r>
    <x v="0"/>
    <x v="1"/>
    <s v="Télématique"/>
    <m/>
    <n v="17.28"/>
    <m/>
    <x v="0"/>
  </r>
  <r>
    <x v="0"/>
    <x v="2"/>
    <s v="Télématique"/>
    <m/>
    <n v="17.28"/>
    <m/>
    <x v="0"/>
  </r>
  <r>
    <x v="0"/>
    <x v="3"/>
    <s v="Télématique"/>
    <m/>
    <n v="17.28"/>
    <m/>
    <x v="0"/>
  </r>
  <r>
    <x v="0"/>
    <x v="4"/>
    <s v="Télématique"/>
    <m/>
    <n v="17.28"/>
    <m/>
    <x v="0"/>
  </r>
  <r>
    <x v="0"/>
    <x v="5"/>
    <s v="Virement Qonto"/>
    <m/>
    <m/>
    <n v="118.68"/>
    <x v="1"/>
  </r>
  <r>
    <x v="0"/>
    <x v="6"/>
    <s v="Télématique"/>
    <m/>
    <n v="17.28"/>
    <m/>
    <x v="0"/>
  </r>
  <r>
    <x v="0"/>
    <x v="7"/>
    <s v="Télématique"/>
    <m/>
    <n v="17.28"/>
    <m/>
    <x v="0"/>
  </r>
  <r>
    <x v="0"/>
    <x v="7"/>
    <s v="Frais actualisation annuelle"/>
    <m/>
    <n v="100"/>
    <m/>
    <x v="2"/>
  </r>
  <r>
    <x v="0"/>
    <x v="8"/>
    <s v="Groupe Rouge"/>
    <m/>
    <m/>
    <n v="165"/>
    <x v="3"/>
  </r>
  <r>
    <x v="0"/>
    <x v="9"/>
    <s v="Télématique"/>
    <m/>
    <n v="17.28"/>
    <m/>
    <x v="0"/>
  </r>
  <r>
    <x v="0"/>
    <x v="9"/>
    <s v="Carte transfert sécurisé"/>
    <m/>
    <n v="40"/>
    <m/>
    <x v="2"/>
  </r>
  <r>
    <x v="0"/>
    <x v="10"/>
    <s v="Télématique"/>
    <m/>
    <n v="17.28"/>
    <m/>
    <x v="0"/>
  </r>
  <r>
    <x v="0"/>
    <x v="11"/>
    <s v="Forfait gestion titres"/>
    <m/>
    <n v="15"/>
    <m/>
    <x v="2"/>
  </r>
  <r>
    <x v="0"/>
    <x v="12"/>
    <s v="Télématique"/>
    <m/>
    <n v="17.28"/>
    <m/>
    <x v="0"/>
  </r>
  <r>
    <x v="0"/>
    <x v="13"/>
    <s v="Télématique"/>
    <m/>
    <n v="17.28"/>
    <m/>
    <x v="0"/>
  </r>
  <r>
    <x v="0"/>
    <x v="14"/>
    <s v="Télématique"/>
    <m/>
    <n v="17.28"/>
    <m/>
    <x v="0"/>
  </r>
  <r>
    <x v="1"/>
    <x v="15"/>
    <s v="Qonto"/>
    <s v="Prélèvement"/>
    <n v="10.8"/>
    <m/>
    <x v="2"/>
  </r>
  <r>
    <x v="1"/>
    <x v="16"/>
    <s v="GERLOGE GERANCE"/>
    <s v="Virement"/>
    <m/>
    <n v="150000"/>
    <x v="4"/>
  </r>
  <r>
    <x v="1"/>
    <x v="16"/>
    <s v="THOMAS-BLONDEL Anne-Marie"/>
    <s v="Virement"/>
    <n v="29820"/>
    <m/>
    <x v="5"/>
  </r>
  <r>
    <x v="1"/>
    <x v="16"/>
    <s v="THOMAS Eric"/>
    <s v="Virement"/>
    <n v="30060"/>
    <m/>
    <x v="6"/>
  </r>
  <r>
    <x v="1"/>
    <x v="16"/>
    <s v="THOMAS Didier"/>
    <s v="Virement"/>
    <n v="30060"/>
    <m/>
    <x v="7"/>
  </r>
  <r>
    <x v="1"/>
    <x v="16"/>
    <s v="THOMAS Thibault"/>
    <s v="Virement"/>
    <n v="30060"/>
    <m/>
    <x v="8"/>
  </r>
  <r>
    <x v="1"/>
    <x v="17"/>
    <s v="LA POSTE"/>
    <s v="Prélèvement"/>
    <n v="7.05"/>
    <m/>
    <x v="9"/>
  </r>
  <r>
    <x v="1"/>
    <x v="17"/>
    <s v="LA POSTE"/>
    <s v="Prélèvement"/>
    <n v="7.05"/>
    <m/>
    <x v="9"/>
  </r>
  <r>
    <x v="1"/>
    <x v="18"/>
    <s v="DGL"/>
    <s v="Virement"/>
    <n v="1104"/>
    <m/>
    <x v="10"/>
  </r>
  <r>
    <x v="1"/>
    <x v="19"/>
    <s v="PAP annonce parking"/>
    <s v="Prélèvement"/>
    <n v="9"/>
    <m/>
    <x v="11"/>
  </r>
  <r>
    <x v="1"/>
    <x v="20"/>
    <s v="TVA"/>
    <s v="Prélèvement"/>
    <n v="7554"/>
    <m/>
    <x v="12"/>
  </r>
  <r>
    <x v="1"/>
    <x v="21"/>
    <s v="Shurgard"/>
    <s v="Virement"/>
    <n v="4174.3100000000004"/>
    <m/>
    <x v="13"/>
  </r>
  <r>
    <x v="1"/>
    <x v="22"/>
    <s v="Qonto"/>
    <s v="Prélèvement"/>
    <n v="10.8"/>
    <m/>
    <x v="2"/>
  </r>
  <r>
    <x v="1"/>
    <x v="23"/>
    <s v="TVA"/>
    <s v="Prélèvement"/>
    <n v="24136"/>
    <m/>
    <x v="12"/>
  </r>
  <r>
    <x v="1"/>
    <x v="24"/>
    <s v="Qonto"/>
    <m/>
    <n v="10.8"/>
    <m/>
    <x v="2"/>
  </r>
  <r>
    <x v="1"/>
    <x v="25"/>
    <s v="GERLOGE GERANCE"/>
    <s v="Virement"/>
    <m/>
    <n v="41617.97"/>
    <x v="4"/>
  </r>
  <r>
    <x v="1"/>
    <x v="26"/>
    <s v="Tissot papeterie"/>
    <s v="Prélèvement"/>
    <n v="6.9"/>
    <m/>
    <x v="14"/>
  </r>
  <r>
    <x v="1"/>
    <x v="27"/>
    <s v="Qonto"/>
    <s v="Virement"/>
    <n v="10.8"/>
    <m/>
    <x v="2"/>
  </r>
  <r>
    <x v="1"/>
    <x v="27"/>
    <s v="THOMAS-BLONDEL Anne-Marie"/>
    <s v="Virement"/>
    <n v="12425"/>
    <m/>
    <x v="5"/>
  </r>
  <r>
    <x v="1"/>
    <x v="27"/>
    <s v="THOMAS Eric"/>
    <s v="Virement"/>
    <n v="12525"/>
    <m/>
    <x v="6"/>
  </r>
  <r>
    <x v="1"/>
    <x v="27"/>
    <s v="THOMAS Didier"/>
    <s v="Prélèvement"/>
    <n v="12525"/>
    <m/>
    <x v="7"/>
  </r>
  <r>
    <x v="1"/>
    <x v="27"/>
    <s v="THOMAS Thibault"/>
    <s v="Virement"/>
    <n v="12525"/>
    <m/>
    <x v="8"/>
  </r>
  <r>
    <x v="1"/>
    <x v="28"/>
    <s v="GERLOGE GERANCE"/>
    <s v="Prélèvement"/>
    <m/>
    <n v="150000"/>
    <x v="4"/>
  </r>
  <r>
    <x v="1"/>
    <x v="28"/>
    <s v="THOMAS-BLONDEL Anne-Marie"/>
    <s v="Prélèvement"/>
    <n v="24850"/>
    <m/>
    <x v="5"/>
  </r>
  <r>
    <x v="1"/>
    <x v="28"/>
    <s v="THOMAS Eric"/>
    <s v="Prélèvement"/>
    <n v="25050"/>
    <m/>
    <x v="6"/>
  </r>
  <r>
    <x v="1"/>
    <x v="28"/>
    <s v="THOMAS Didier"/>
    <s v="Virement"/>
    <n v="25050"/>
    <m/>
    <x v="7"/>
  </r>
  <r>
    <x v="1"/>
    <x v="28"/>
    <s v="THOMAS Thibault"/>
    <s v="Virement"/>
    <n v="25050"/>
    <m/>
    <x v="8"/>
  </r>
  <r>
    <x v="1"/>
    <x v="29"/>
    <s v="DGL"/>
    <s v="Virement"/>
    <n v="1110"/>
    <m/>
    <x v="10"/>
  </r>
  <r>
    <x v="1"/>
    <x v="30"/>
    <s v="LA POSTE"/>
    <s v="Virement"/>
    <n v="8.5399999999999991"/>
    <m/>
    <x v="9"/>
  </r>
  <r>
    <x v="1"/>
    <x v="31"/>
    <s v="Bureau Vallée"/>
    <s v="Virement"/>
    <n v="267.89"/>
    <m/>
    <x v="14"/>
  </r>
  <r>
    <x v="1"/>
    <x v="32"/>
    <s v="TVA"/>
    <s v="Prélèvement"/>
    <n v="5841"/>
    <m/>
    <x v="12"/>
  </r>
  <r>
    <x v="1"/>
    <x v="33"/>
    <s v="PAP annonce parking"/>
    <s v="Virement"/>
    <n v="21"/>
    <m/>
    <x v="11"/>
  </r>
  <r>
    <x v="1"/>
    <x v="34"/>
    <s v="Qonto"/>
    <s v="Virement"/>
    <n v="10.8"/>
    <m/>
    <x v="2"/>
  </r>
  <r>
    <x v="1"/>
    <x v="5"/>
    <s v="DGFIP SIE PARIS 16E SUD / CVAE"/>
    <s v="Prélèvement"/>
    <n v="257"/>
    <m/>
    <x v="15"/>
  </r>
  <r>
    <x v="1"/>
    <x v="5"/>
    <s v="Virement BNP"/>
    <s v="Virement"/>
    <n v="118.68"/>
    <m/>
    <x v="1"/>
  </r>
  <r>
    <x v="1"/>
    <x v="35"/>
    <s v="Groupe Rouge"/>
    <s v="Virement"/>
    <n v="12276.27"/>
    <m/>
    <x v="3"/>
  </r>
  <r>
    <x v="1"/>
    <x v="36"/>
    <s v="TVA"/>
    <s v="Virement"/>
    <n v="24765"/>
    <m/>
    <x v="12"/>
  </r>
  <r>
    <x v="1"/>
    <x v="37"/>
    <s v="Qonto"/>
    <s v="Virement"/>
    <n v="10.8"/>
    <m/>
    <x v="2"/>
  </r>
  <r>
    <x v="1"/>
    <x v="38"/>
    <s v="Qonto"/>
    <s v="Virement"/>
    <n v="10.8"/>
    <m/>
    <x v="2"/>
  </r>
  <r>
    <x v="1"/>
    <x v="38"/>
    <s v="GERLOGE GERANCE"/>
    <s v="Prélèvement"/>
    <m/>
    <n v="48689.38"/>
    <x v="4"/>
  </r>
  <r>
    <x v="1"/>
    <x v="39"/>
    <s v="THOMAS-BLONDEL Anne-Marie"/>
    <s v="Virement"/>
    <n v="9940"/>
    <m/>
    <x v="5"/>
  </r>
  <r>
    <x v="1"/>
    <x v="39"/>
    <s v="THOMAS Eric"/>
    <s v="Virement"/>
    <n v="10020"/>
    <m/>
    <x v="6"/>
  </r>
  <r>
    <x v="1"/>
    <x v="39"/>
    <s v="THOMAS Didier"/>
    <s v="Virement"/>
    <n v="10020"/>
    <m/>
    <x v="7"/>
  </r>
  <r>
    <x v="1"/>
    <x v="39"/>
    <s v="THOMAS Thibault"/>
    <s v="Virement"/>
    <n v="10020"/>
    <m/>
    <x v="8"/>
  </r>
  <r>
    <x v="1"/>
    <x v="40"/>
    <s v="DGL"/>
    <s v="Virement"/>
    <n v="1132.57"/>
    <m/>
    <x v="10"/>
  </r>
  <r>
    <x v="1"/>
    <x v="41"/>
    <s v="LA POSTE"/>
    <s v="Prélèvement"/>
    <n v="18.45"/>
    <m/>
    <x v="9"/>
  </r>
  <r>
    <x v="1"/>
    <x v="42"/>
    <s v="GERASCO Gérance"/>
    <s v="Virement"/>
    <m/>
    <n v="168000"/>
    <x v="16"/>
  </r>
  <r>
    <x v="1"/>
    <x v="43"/>
    <s v="TVA"/>
    <s v="Prélèvement"/>
    <n v="7516"/>
    <m/>
    <x v="12"/>
  </r>
  <r>
    <x v="1"/>
    <x v="43"/>
    <s v="THOMAS-BLONDEL Anne-Marie"/>
    <s v="Prélèvement"/>
    <n v="27335"/>
    <m/>
    <x v="5"/>
  </r>
  <r>
    <x v="1"/>
    <x v="43"/>
    <s v="THOMAS Eric"/>
    <s v="Prélèvement"/>
    <n v="27555"/>
    <m/>
    <x v="6"/>
  </r>
  <r>
    <x v="1"/>
    <x v="43"/>
    <s v="THOMAS Didier"/>
    <m/>
    <n v="27555"/>
    <m/>
    <x v="7"/>
  </r>
  <r>
    <x v="1"/>
    <x v="43"/>
    <s v="THOMAS Thibault"/>
    <m/>
    <n v="27555"/>
    <m/>
    <x v="8"/>
  </r>
  <r>
    <x v="1"/>
    <x v="44"/>
    <s v="Qonto"/>
    <m/>
    <m/>
    <n v="12"/>
    <x v="2"/>
  </r>
  <r>
    <x v="1"/>
    <x v="44"/>
    <s v="Qonto"/>
    <m/>
    <n v="10.8"/>
    <m/>
    <x v="2"/>
  </r>
  <r>
    <x v="1"/>
    <x v="45"/>
    <s v="LA POSTE"/>
    <m/>
    <n v="77"/>
    <m/>
    <x v="9"/>
  </r>
  <r>
    <x v="1"/>
    <x v="46"/>
    <s v="GERASCO Gérance"/>
    <m/>
    <m/>
    <n v="32063.74"/>
    <x v="16"/>
  </r>
  <r>
    <x v="1"/>
    <x v="47"/>
    <s v="THOMAS-BLONDEL Anne-Marie"/>
    <m/>
    <n v="4970"/>
    <m/>
    <x v="5"/>
  </r>
  <r>
    <x v="1"/>
    <x v="47"/>
    <s v="THOMAS Eric"/>
    <m/>
    <n v="5010"/>
    <m/>
    <x v="6"/>
  </r>
  <r>
    <x v="1"/>
    <x v="47"/>
    <s v="THOMAS Didier"/>
    <m/>
    <n v="5010"/>
    <m/>
    <x v="7"/>
  </r>
  <r>
    <x v="1"/>
    <x v="47"/>
    <s v="THOMAS Thibault"/>
    <m/>
    <n v="5010"/>
    <m/>
    <x v="8"/>
  </r>
  <r>
    <x v="1"/>
    <x v="47"/>
    <s v="TVA"/>
    <m/>
    <n v="27809"/>
    <m/>
    <x v="12"/>
  </r>
  <r>
    <x v="1"/>
    <x v="48"/>
    <s v="PAP annonce parking"/>
    <m/>
    <n v="9"/>
    <m/>
    <x v="11"/>
  </r>
  <r>
    <x v="1"/>
    <x v="49"/>
    <s v="LA POSTE"/>
    <m/>
    <n v="2.16"/>
    <m/>
    <x v="9"/>
  </r>
  <r>
    <x v="1"/>
    <x v="50"/>
    <s v="RANNOU Expertises"/>
    <m/>
    <n v="4272"/>
    <m/>
    <x v="17"/>
  </r>
  <r>
    <x v="1"/>
    <x v="51"/>
    <s v="TVA"/>
    <m/>
    <n v="5337"/>
    <m/>
    <x v="12"/>
  </r>
  <r>
    <x v="1"/>
    <x v="52"/>
    <s v="Infogreffe"/>
    <m/>
    <n v="11.27"/>
    <m/>
    <x v="18"/>
  </r>
  <r>
    <x v="1"/>
    <x v="53"/>
    <s v="GERASCO Gérance"/>
    <m/>
    <m/>
    <n v="8006.46"/>
    <x v="16"/>
  </r>
  <r>
    <x v="1"/>
    <x v="54"/>
    <s v="Qonto"/>
    <m/>
    <n v="10.8"/>
    <m/>
    <x v="2"/>
  </r>
  <r>
    <x v="1"/>
    <x v="55"/>
    <s v="SDC Flandre SUD ASL"/>
    <m/>
    <n v="1663.06"/>
    <m/>
    <x v="19"/>
  </r>
  <r>
    <x v="1"/>
    <x v="56"/>
    <s v="DGL"/>
    <m/>
    <n v="1092"/>
    <m/>
    <x v="10"/>
  </r>
  <r>
    <x v="1"/>
    <x v="57"/>
    <s v="GERASCO Gérance"/>
    <m/>
    <m/>
    <n v="160000"/>
    <x v="16"/>
  </r>
  <r>
    <x v="1"/>
    <x v="58"/>
    <s v="THOMAS-BLONDEL Anne-Marie"/>
    <m/>
    <n v="32305"/>
    <m/>
    <x v="5"/>
  </r>
  <r>
    <x v="1"/>
    <x v="58"/>
    <s v="THOMAS Eric"/>
    <m/>
    <n v="32565"/>
    <m/>
    <x v="6"/>
  </r>
  <r>
    <x v="1"/>
    <x v="58"/>
    <s v="THOMAS Didier"/>
    <m/>
    <n v="32565"/>
    <m/>
    <x v="7"/>
  </r>
  <r>
    <x v="1"/>
    <x v="58"/>
    <s v="THOMAS Thibault"/>
    <m/>
    <n v="32565"/>
    <m/>
    <x v="8"/>
  </r>
  <r>
    <x v="1"/>
    <x v="59"/>
    <s v="Infogreffe"/>
    <m/>
    <n v="62.08"/>
    <m/>
    <x v="18"/>
  </r>
  <r>
    <x v="1"/>
    <x v="60"/>
    <s v="Taxes Foncières"/>
    <m/>
    <n v="26783"/>
    <m/>
    <x v="20"/>
  </r>
  <r>
    <x v="1"/>
    <x v="61"/>
    <s v="Infogreffe"/>
    <m/>
    <n v="2.8"/>
    <m/>
    <x v="18"/>
  </r>
  <r>
    <x v="1"/>
    <x v="62"/>
    <s v="Qonto"/>
    <m/>
    <n v="10.8"/>
    <m/>
    <x v="2"/>
  </r>
  <r>
    <x v="1"/>
    <x v="63"/>
    <s v="LA POSTE"/>
    <m/>
    <n v="6.06"/>
    <m/>
    <x v="9"/>
  </r>
  <r>
    <x v="1"/>
    <x v="64"/>
    <s v="TVA"/>
    <m/>
    <n v="25592"/>
    <m/>
    <x v="12"/>
  </r>
  <r>
    <x v="1"/>
    <x v="65"/>
    <s v="RANNOU Expertises"/>
    <m/>
    <n v="4272"/>
    <m/>
    <x v="17"/>
  </r>
  <r>
    <x v="1"/>
    <x v="66"/>
    <s v="TT / rbst frais"/>
    <m/>
    <n v="862.64"/>
    <m/>
    <x v="21"/>
  </r>
  <r>
    <x v="1"/>
    <x v="66"/>
    <s v="Qonto"/>
    <m/>
    <n v="10.8"/>
    <m/>
    <x v="2"/>
  </r>
  <r>
    <x v="1"/>
    <x v="14"/>
    <s v="TT / rbst frais"/>
    <m/>
    <n v="97"/>
    <m/>
    <x v="21"/>
  </r>
  <r>
    <x v="1"/>
    <x v="67"/>
    <s v="LA POSTE"/>
    <m/>
    <n v="18.45"/>
    <m/>
    <x v="9"/>
  </r>
  <r>
    <x v="1"/>
    <x v="68"/>
    <s v="LPF Associés"/>
    <m/>
    <n v="121.01"/>
    <m/>
    <x v="22"/>
  </r>
  <r>
    <x v="1"/>
    <x v="69"/>
    <s v="THOMAS-BLONDEL Anne-Marie"/>
    <m/>
    <n v="9940"/>
    <m/>
    <x v="5"/>
  </r>
  <r>
    <x v="1"/>
    <x v="69"/>
    <s v="THOMAS Eric"/>
    <m/>
    <n v="10020"/>
    <m/>
    <x v="6"/>
  </r>
  <r>
    <x v="1"/>
    <x v="69"/>
    <s v="THOMAS Didier"/>
    <m/>
    <n v="10020"/>
    <m/>
    <x v="7"/>
  </r>
  <r>
    <x v="1"/>
    <x v="69"/>
    <s v="THOMAS Thibault"/>
    <m/>
    <n v="10020"/>
    <m/>
    <x v="8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x v="0"/>
    <x v="0"/>
    <m/>
    <n v="17.28"/>
    <m/>
    <x v="0"/>
    <n v="7.720000008381902"/>
  </r>
  <r>
    <x v="0"/>
    <x v="1"/>
    <x v="1"/>
    <m/>
    <m/>
    <n v="45"/>
    <x v="1"/>
    <n v="52.720000008381902"/>
  </r>
  <r>
    <x v="0"/>
    <x v="2"/>
    <x v="0"/>
    <m/>
    <n v="17.399999999999999"/>
    <m/>
    <x v="0"/>
    <n v="35.320000008381903"/>
  </r>
  <r>
    <x v="0"/>
    <x v="3"/>
    <x v="0"/>
    <m/>
    <n v="17.399999999999999"/>
    <m/>
    <x v="0"/>
    <n v="17.920000008381905"/>
  </r>
  <r>
    <x v="0"/>
    <x v="4"/>
    <x v="1"/>
    <m/>
    <m/>
    <n v="87"/>
    <x v="1"/>
    <n v="104.9200000083819"/>
  </r>
  <r>
    <x v="0"/>
    <x v="5"/>
    <x v="0"/>
    <m/>
    <n v="17.399999999999999"/>
    <m/>
    <x v="0"/>
    <n v="87.520000008381913"/>
  </r>
  <r>
    <x v="0"/>
    <x v="6"/>
    <x v="0"/>
    <m/>
    <n v="17.399999999999999"/>
    <m/>
    <x v="0"/>
    <n v="70.120000008381908"/>
  </r>
  <r>
    <x v="0"/>
    <x v="7"/>
    <x v="0"/>
    <m/>
    <n v="17.399999999999999"/>
    <m/>
    <x v="0"/>
    <n v="52.720000008381909"/>
  </r>
  <r>
    <x v="0"/>
    <x v="8"/>
    <x v="2"/>
    <m/>
    <n v="247.4"/>
    <m/>
    <x v="2"/>
    <n v="-194.6799999916181"/>
  </r>
  <r>
    <x v="0"/>
    <x v="9"/>
    <x v="1"/>
    <m/>
    <m/>
    <n v="300"/>
    <x v="1"/>
    <n v="105.3200000083819"/>
  </r>
  <r>
    <x v="0"/>
    <x v="10"/>
    <x v="0"/>
    <m/>
    <n v="17.399999999999999"/>
    <m/>
    <x v="0"/>
    <n v="87.920000008381891"/>
  </r>
  <r>
    <x v="0"/>
    <x v="11"/>
    <x v="0"/>
    <m/>
    <n v="17.399999999999999"/>
    <m/>
    <x v="0"/>
    <n v="70.520000008381885"/>
  </r>
  <r>
    <x v="0"/>
    <x v="12"/>
    <x v="3"/>
    <m/>
    <n v="15"/>
    <m/>
    <x v="2"/>
    <n v="55.520000008381885"/>
  </r>
  <r>
    <x v="0"/>
    <x v="13"/>
    <x v="0"/>
    <m/>
    <n v="17.399999999999999"/>
    <m/>
    <x v="0"/>
    <n v="38.120000008381886"/>
  </r>
  <r>
    <x v="0"/>
    <x v="14"/>
    <x v="0"/>
    <m/>
    <n v="17.399999999999999"/>
    <m/>
    <x v="0"/>
    <n v="20.720000008381888"/>
  </r>
  <r>
    <x v="0"/>
    <x v="15"/>
    <x v="1"/>
    <m/>
    <m/>
    <n v="48.88"/>
    <x v="1"/>
    <n v="69.600000008381897"/>
  </r>
  <r>
    <x v="1"/>
    <x v="16"/>
    <x v="4"/>
    <s v="Virement"/>
    <n v="10.8"/>
    <m/>
    <x v="2"/>
    <n v="17320.309999999405"/>
  </r>
  <r>
    <x v="1"/>
    <x v="17"/>
    <x v="5"/>
    <s v="Virement"/>
    <n v="2362.7800000000002"/>
    <m/>
    <x v="3"/>
    <n v="14957.529999999404"/>
  </r>
  <r>
    <x v="1"/>
    <x v="17"/>
    <x v="6"/>
    <s v="Prélèvement"/>
    <n v="192"/>
    <m/>
    <x v="4"/>
    <n v="14765.529999999404"/>
  </r>
  <r>
    <x v="1"/>
    <x v="18"/>
    <x v="7"/>
    <s v="Carte paiement"/>
    <n v="7.01"/>
    <m/>
    <x v="5"/>
    <n v="14758.519999999404"/>
  </r>
  <r>
    <x v="1"/>
    <x v="19"/>
    <x v="7"/>
    <s v="Carte paiement"/>
    <n v="6.3"/>
    <m/>
    <x v="5"/>
    <n v="14752.219999999405"/>
  </r>
  <r>
    <x v="1"/>
    <x v="20"/>
    <x v="7"/>
    <m/>
    <m/>
    <n v="7.01"/>
    <x v="5"/>
    <n v="14759.229999999405"/>
  </r>
  <r>
    <x v="1"/>
    <x v="21"/>
    <x v="8"/>
    <s v="Virement"/>
    <m/>
    <n v="160000"/>
    <x v="6"/>
    <n v="174759.2299999994"/>
  </r>
  <r>
    <x v="1"/>
    <x v="21"/>
    <x v="9"/>
    <s v="Virement"/>
    <n v="24850"/>
    <m/>
    <x v="7"/>
    <n v="149909.2299999994"/>
  </r>
  <r>
    <x v="1"/>
    <x v="21"/>
    <x v="10"/>
    <s v="Virement"/>
    <n v="25050"/>
    <m/>
    <x v="8"/>
    <n v="124859.2299999994"/>
  </r>
  <r>
    <x v="1"/>
    <x v="21"/>
    <x v="11"/>
    <s v="Virement"/>
    <n v="25050"/>
    <m/>
    <x v="9"/>
    <n v="99809.229999999399"/>
  </r>
  <r>
    <x v="1"/>
    <x v="21"/>
    <x v="12"/>
    <s v="Virement"/>
    <n v="25050"/>
    <m/>
    <x v="10"/>
    <n v="74759.229999999399"/>
  </r>
  <r>
    <x v="1"/>
    <x v="21"/>
    <x v="13"/>
    <s v="Virement"/>
    <n v="45"/>
    <m/>
    <x v="1"/>
    <n v="74714.229999999399"/>
  </r>
  <r>
    <x v="1"/>
    <x v="22"/>
    <x v="7"/>
    <m/>
    <n v="7.01"/>
    <m/>
    <x v="5"/>
    <n v="74707.219999999405"/>
  </r>
  <r>
    <x v="1"/>
    <x v="22"/>
    <x v="7"/>
    <m/>
    <n v="17.52"/>
    <m/>
    <x v="5"/>
    <n v="74689.6999999994"/>
  </r>
  <r>
    <x v="1"/>
    <x v="23"/>
    <x v="8"/>
    <s v="Virement"/>
    <m/>
    <n v="44312.66"/>
    <x v="6"/>
    <n v="119002.3599999994"/>
  </r>
  <r>
    <x v="1"/>
    <x v="24"/>
    <x v="14"/>
    <s v="Carte paiement"/>
    <n v="32.19"/>
    <m/>
    <x v="11"/>
    <n v="118970.1699999994"/>
  </r>
  <r>
    <x v="1"/>
    <x v="25"/>
    <x v="7"/>
    <s v="Carte paiement"/>
    <n v="1.41"/>
    <m/>
    <x v="5"/>
    <n v="118968.7599999994"/>
  </r>
  <r>
    <x v="1"/>
    <x v="26"/>
    <x v="15"/>
    <s v="Virement"/>
    <n v="1110"/>
    <m/>
    <x v="12"/>
    <n v="117858.7599999994"/>
  </r>
  <r>
    <x v="1"/>
    <x v="27"/>
    <x v="16"/>
    <s v="Prélèvement"/>
    <n v="5685"/>
    <m/>
    <x v="13"/>
    <n v="112173.7599999994"/>
  </r>
  <r>
    <x v="1"/>
    <x v="27"/>
    <x v="17"/>
    <s v="Virement"/>
    <n v="12917.5"/>
    <m/>
    <x v="14"/>
    <n v="99256.259999999398"/>
  </r>
  <r>
    <x v="1"/>
    <x v="28"/>
    <x v="8"/>
    <s v="Carte paiement"/>
    <m/>
    <n v="502.14"/>
    <x v="6"/>
    <n v="99758.399999999398"/>
  </r>
  <r>
    <x v="1"/>
    <x v="28"/>
    <x v="18"/>
    <s v="Virement"/>
    <n v="896"/>
    <m/>
    <x v="15"/>
    <n v="98862.399999999398"/>
  </r>
  <r>
    <x v="1"/>
    <x v="29"/>
    <x v="19"/>
    <s v="Prélèvement"/>
    <n v="4427.75"/>
    <m/>
    <x v="16"/>
    <n v="94434.649999999398"/>
  </r>
  <r>
    <x v="1"/>
    <x v="30"/>
    <x v="7"/>
    <s v="Virement"/>
    <n v="2.2400000000000002"/>
    <m/>
    <x v="5"/>
    <n v="94432.409999999392"/>
  </r>
  <r>
    <x v="1"/>
    <x v="31"/>
    <x v="4"/>
    <s v="Carte paiement"/>
    <n v="10.8"/>
    <m/>
    <x v="2"/>
    <n v="94421.609999999389"/>
  </r>
  <r>
    <x v="1"/>
    <x v="32"/>
    <x v="15"/>
    <s v="Virement"/>
    <n v="1134.04"/>
    <m/>
    <x v="12"/>
    <n v="93287.569999999396"/>
  </r>
  <r>
    <x v="1"/>
    <x v="33"/>
    <x v="16"/>
    <s v="Prélèvement"/>
    <n v="25572"/>
    <m/>
    <x v="13"/>
    <n v="67715.569999999396"/>
  </r>
  <r>
    <x v="1"/>
    <x v="34"/>
    <x v="4"/>
    <s v="Virement"/>
    <n v="10.8"/>
    <m/>
    <x v="2"/>
    <n v="67704.769999999393"/>
  </r>
  <r>
    <x v="1"/>
    <x v="35"/>
    <x v="7"/>
    <s v="Virement"/>
    <n v="7.01"/>
    <m/>
    <x v="5"/>
    <n v="67697.759999999398"/>
  </r>
  <r>
    <x v="1"/>
    <x v="36"/>
    <x v="20"/>
    <s v="Virement"/>
    <n v="2400"/>
    <m/>
    <x v="15"/>
    <n v="65297.759999999398"/>
  </r>
  <r>
    <x v="1"/>
    <x v="37"/>
    <x v="14"/>
    <s v="Virement"/>
    <n v="10.050000000000001"/>
    <m/>
    <x v="11"/>
    <n v="65287.709999999395"/>
  </r>
  <r>
    <x v="1"/>
    <x v="37"/>
    <x v="14"/>
    <s v="Virement"/>
    <n v="10.050000000000001"/>
    <m/>
    <x v="11"/>
    <n v="65277.659999999392"/>
  </r>
  <r>
    <x v="1"/>
    <x v="38"/>
    <x v="21"/>
    <s v="Virement"/>
    <n v="430"/>
    <m/>
    <x v="15"/>
    <n v="64847.659999999392"/>
  </r>
  <r>
    <x v="1"/>
    <x v="4"/>
    <x v="13"/>
    <s v="Virement"/>
    <n v="87"/>
    <m/>
    <x v="1"/>
    <n v="64760.659999999392"/>
  </r>
  <r>
    <x v="1"/>
    <x v="39"/>
    <x v="9"/>
    <s v="Virement"/>
    <n v="9940"/>
    <m/>
    <x v="7"/>
    <n v="54820.659999999392"/>
  </r>
  <r>
    <x v="1"/>
    <x v="39"/>
    <x v="10"/>
    <s v="Virement"/>
    <n v="10020"/>
    <m/>
    <x v="8"/>
    <n v="44800.659999999392"/>
  </r>
  <r>
    <x v="1"/>
    <x v="39"/>
    <x v="11"/>
    <s v="Virement"/>
    <n v="10020"/>
    <m/>
    <x v="9"/>
    <n v="34780.659999999392"/>
  </r>
  <r>
    <x v="1"/>
    <x v="39"/>
    <x v="12"/>
    <s v="Virement"/>
    <n v="10020"/>
    <m/>
    <x v="10"/>
    <n v="24760.659999999392"/>
  </r>
  <r>
    <x v="1"/>
    <x v="40"/>
    <x v="8"/>
    <s v="Virement"/>
    <m/>
    <n v="44948.44"/>
    <x v="6"/>
    <n v="69709.099999999395"/>
  </r>
  <r>
    <x v="1"/>
    <x v="41"/>
    <x v="4"/>
    <s v="Virement"/>
    <n v="10.8"/>
    <m/>
    <x v="2"/>
    <n v="69698.299999999392"/>
  </r>
  <r>
    <x v="1"/>
    <x v="5"/>
    <x v="18"/>
    <s v="Virement"/>
    <n v="2772"/>
    <m/>
    <x v="15"/>
    <n v="66926.299999999392"/>
  </r>
  <r>
    <x v="1"/>
    <x v="5"/>
    <x v="22"/>
    <s v="Virement"/>
    <m/>
    <n v="1242.72"/>
    <x v="17"/>
    <n v="68169.019999999393"/>
  </r>
  <r>
    <x v="1"/>
    <x v="42"/>
    <x v="9"/>
    <s v="Virement"/>
    <n v="12425"/>
    <m/>
    <x v="7"/>
    <n v="55744.019999999393"/>
  </r>
  <r>
    <x v="1"/>
    <x v="42"/>
    <x v="10"/>
    <s v="Virement"/>
    <n v="12525"/>
    <m/>
    <x v="8"/>
    <n v="43219.019999999393"/>
  </r>
  <r>
    <x v="1"/>
    <x v="42"/>
    <x v="11"/>
    <s v="Virement"/>
    <n v="12525"/>
    <m/>
    <x v="9"/>
    <n v="30694.019999999393"/>
  </r>
  <r>
    <x v="1"/>
    <x v="42"/>
    <x v="12"/>
    <s v="Virement"/>
    <n v="12525"/>
    <m/>
    <x v="10"/>
    <n v="18169.019999999393"/>
  </r>
  <r>
    <x v="1"/>
    <x v="42"/>
    <x v="15"/>
    <s v="Virement"/>
    <n v="1140"/>
    <m/>
    <x v="12"/>
    <n v="17029.019999999393"/>
  </r>
  <r>
    <x v="1"/>
    <x v="42"/>
    <x v="8"/>
    <s v="Virement"/>
    <m/>
    <n v="200975.16"/>
    <x v="6"/>
    <n v="218004.17999999941"/>
  </r>
  <r>
    <x v="1"/>
    <x v="42"/>
    <x v="9"/>
    <s v="Virement"/>
    <n v="19880"/>
    <m/>
    <x v="7"/>
    <n v="198124.17999999941"/>
  </r>
  <r>
    <x v="1"/>
    <x v="42"/>
    <x v="10"/>
    <s v="Virement"/>
    <n v="20040"/>
    <m/>
    <x v="8"/>
    <n v="178084.17999999941"/>
  </r>
  <r>
    <x v="1"/>
    <x v="42"/>
    <x v="11"/>
    <s v="Virement"/>
    <n v="20040"/>
    <m/>
    <x v="9"/>
    <n v="158044.17999999941"/>
  </r>
  <r>
    <x v="1"/>
    <x v="42"/>
    <x v="12"/>
    <s v="Virement"/>
    <n v="20040"/>
    <m/>
    <x v="10"/>
    <n v="138004.17999999941"/>
  </r>
  <r>
    <x v="1"/>
    <x v="43"/>
    <x v="23"/>
    <s v="Virement"/>
    <n v="212"/>
    <m/>
    <x v="18"/>
    <n v="137792.17999999941"/>
  </r>
  <r>
    <x v="1"/>
    <x v="43"/>
    <x v="24"/>
    <s v="Virement"/>
    <n v="16.899999999999999"/>
    <m/>
    <x v="18"/>
    <n v="137775.27999999942"/>
  </r>
  <r>
    <x v="1"/>
    <x v="44"/>
    <x v="16"/>
    <s v="Virement"/>
    <n v="6022"/>
    <m/>
    <x v="13"/>
    <n v="131753.27999999942"/>
  </r>
  <r>
    <x v="1"/>
    <x v="45"/>
    <x v="7"/>
    <s v="Virement"/>
    <n v="8.56"/>
    <m/>
    <x v="5"/>
    <n v="131744.71999999942"/>
  </r>
  <r>
    <x v="1"/>
    <x v="46"/>
    <x v="4"/>
    <s v="Virement"/>
    <n v="10.8"/>
    <m/>
    <x v="2"/>
    <n v="131733.91999999943"/>
  </r>
  <r>
    <x v="1"/>
    <x v="6"/>
    <x v="22"/>
    <s v="Virement"/>
    <m/>
    <n v="1242.72"/>
    <x v="17"/>
    <n v="132976.63999999943"/>
  </r>
  <r>
    <x v="1"/>
    <x v="6"/>
    <x v="25"/>
    <s v="Virement"/>
    <n v="130"/>
    <m/>
    <x v="19"/>
    <n v="132846.63999999943"/>
  </r>
  <r>
    <x v="1"/>
    <x v="47"/>
    <x v="7"/>
    <s v="Virement"/>
    <n v="19.14"/>
    <m/>
    <x v="5"/>
    <n v="132827.49999999942"/>
  </r>
  <r>
    <x v="1"/>
    <x v="48"/>
    <x v="16"/>
    <s v="Virement"/>
    <n v="32472"/>
    <m/>
    <x v="13"/>
    <n v="100355.49999999942"/>
  </r>
  <r>
    <x v="1"/>
    <x v="49"/>
    <x v="26"/>
    <s v="Virement"/>
    <m/>
    <n v="288"/>
    <x v="20"/>
    <n v="100643.49999999942"/>
  </r>
  <r>
    <x v="1"/>
    <x v="50"/>
    <x v="27"/>
    <s v="Virement"/>
    <n v="6600"/>
    <m/>
    <x v="21"/>
    <n v="94043.499999999418"/>
  </r>
  <r>
    <x v="1"/>
    <x v="51"/>
    <x v="7"/>
    <s v="Virement"/>
    <n v="12.86"/>
    <m/>
    <x v="5"/>
    <n v="94030.639999999417"/>
  </r>
  <r>
    <x v="1"/>
    <x v="51"/>
    <x v="7"/>
    <s v="Virement"/>
    <n v="12.86"/>
    <m/>
    <x v="5"/>
    <n v="94017.779999999417"/>
  </r>
  <r>
    <x v="1"/>
    <x v="51"/>
    <x v="7"/>
    <s v="Virement"/>
    <n v="12.86"/>
    <m/>
    <x v="5"/>
    <n v="94004.919999999416"/>
  </r>
  <r>
    <x v="1"/>
    <x v="52"/>
    <x v="4"/>
    <s v="Virement"/>
    <n v="10.8"/>
    <m/>
    <x v="2"/>
    <n v="93994.119999999413"/>
  </r>
  <r>
    <x v="1"/>
    <x v="52"/>
    <x v="18"/>
    <s v="Virement"/>
    <n v="3696.01"/>
    <m/>
    <x v="15"/>
    <n v="90298.109999999419"/>
  </r>
  <r>
    <x v="1"/>
    <x v="7"/>
    <x v="22"/>
    <s v="Virement"/>
    <m/>
    <n v="1242.72"/>
    <x v="17"/>
    <n v="91540.82999999942"/>
  </r>
  <r>
    <x v="1"/>
    <x v="53"/>
    <x v="28"/>
    <s v="Virement"/>
    <n v="21"/>
    <m/>
    <x v="22"/>
    <n v="91519.82999999942"/>
  </r>
  <r>
    <x v="1"/>
    <x v="54"/>
    <x v="29"/>
    <s v="Virement"/>
    <n v="177.94"/>
    <m/>
    <x v="23"/>
    <n v="91341.889999999417"/>
  </r>
  <r>
    <x v="1"/>
    <x v="55"/>
    <x v="7"/>
    <s v="Virement"/>
    <n v="7.31"/>
    <m/>
    <x v="5"/>
    <n v="91334.57999999942"/>
  </r>
  <r>
    <x v="1"/>
    <x v="56"/>
    <x v="22"/>
    <s v="Virement"/>
    <m/>
    <n v="13.12"/>
    <x v="17"/>
    <n v="91347.699999999415"/>
  </r>
  <r>
    <x v="1"/>
    <x v="57"/>
    <x v="4"/>
    <s v="Virement"/>
    <n v="10.8"/>
    <m/>
    <x v="2"/>
    <n v="91336.899999999412"/>
  </r>
  <r>
    <x v="1"/>
    <x v="8"/>
    <x v="18"/>
    <s v="Virement"/>
    <n v="3052.01"/>
    <m/>
    <x v="15"/>
    <n v="88284.889999999417"/>
  </r>
  <r>
    <x v="1"/>
    <x v="8"/>
    <x v="22"/>
    <s v="Virement"/>
    <m/>
    <n v="1273.29"/>
    <x v="17"/>
    <n v="89558.179999999411"/>
  </r>
  <r>
    <x v="1"/>
    <x v="58"/>
    <x v="15"/>
    <s v="Virement"/>
    <n v="1140"/>
    <m/>
    <x v="12"/>
    <n v="88418.179999999411"/>
  </r>
  <r>
    <x v="1"/>
    <x v="58"/>
    <x v="30"/>
    <s v="Virement"/>
    <n v="1112.1400000000001"/>
    <m/>
    <x v="24"/>
    <n v="87306.039999999412"/>
  </r>
  <r>
    <x v="1"/>
    <x v="9"/>
    <x v="13"/>
    <s v="Virement"/>
    <n v="300"/>
    <m/>
    <x v="1"/>
    <n v="87006.039999999412"/>
  </r>
  <r>
    <x v="1"/>
    <x v="59"/>
    <x v="9"/>
    <s v="Virement"/>
    <n v="9940"/>
    <m/>
    <x v="7"/>
    <n v="77066.039999999412"/>
  </r>
  <r>
    <x v="1"/>
    <x v="42"/>
    <x v="10"/>
    <s v="Virement"/>
    <n v="10020"/>
    <m/>
    <x v="8"/>
    <n v="67046.039999999412"/>
  </r>
  <r>
    <x v="1"/>
    <x v="59"/>
    <x v="11"/>
    <s v="Virement"/>
    <n v="10020"/>
    <m/>
    <x v="9"/>
    <n v="57026.039999999412"/>
  </r>
  <r>
    <x v="1"/>
    <x v="59"/>
    <x v="12"/>
    <s v="Virement"/>
    <n v="10020"/>
    <m/>
    <x v="10"/>
    <n v="47006.039999999412"/>
  </r>
  <r>
    <x v="1"/>
    <x v="60"/>
    <x v="26"/>
    <s v="Virement"/>
    <m/>
    <n v="96"/>
    <x v="20"/>
    <n v="47102.039999999412"/>
  </r>
  <r>
    <x v="1"/>
    <x v="61"/>
    <x v="31"/>
    <s v="Virement"/>
    <m/>
    <n v="233483.84"/>
    <x v="25"/>
    <n v="280585.87999999942"/>
  </r>
  <r>
    <x v="1"/>
    <x v="62"/>
    <x v="9"/>
    <s v="Virement"/>
    <n v="24850"/>
    <m/>
    <x v="7"/>
    <n v="255735.87999999942"/>
  </r>
  <r>
    <x v="1"/>
    <x v="62"/>
    <x v="10"/>
    <s v="Virement"/>
    <n v="25050"/>
    <m/>
    <x v="8"/>
    <n v="230685.87999999942"/>
  </r>
  <r>
    <x v="1"/>
    <x v="62"/>
    <x v="11"/>
    <s v="Virement"/>
    <n v="25050"/>
    <m/>
    <x v="9"/>
    <n v="205635.87999999942"/>
  </r>
  <r>
    <x v="1"/>
    <x v="62"/>
    <x v="12"/>
    <s v="Virement"/>
    <n v="25050"/>
    <m/>
    <x v="10"/>
    <n v="180585.87999999942"/>
  </r>
  <r>
    <x v="1"/>
    <x v="63"/>
    <x v="4"/>
    <s v="Virement"/>
    <n v="10.8"/>
    <m/>
    <x v="2"/>
    <n v="180575.07999999943"/>
  </r>
  <r>
    <x v="1"/>
    <x v="10"/>
    <x v="22"/>
    <s v="Virement"/>
    <m/>
    <n v="1273.29"/>
    <x v="17"/>
    <n v="181848.36999999944"/>
  </r>
  <r>
    <x v="1"/>
    <x v="64"/>
    <x v="16"/>
    <s v="Virement"/>
    <n v="36175"/>
    <m/>
    <x v="13"/>
    <n v="145673.36999999944"/>
  </r>
  <r>
    <x v="1"/>
    <x v="65"/>
    <x v="28"/>
    <s v="Virement"/>
    <n v="21"/>
    <m/>
    <x v="22"/>
    <n v="145652.36999999944"/>
  </r>
  <r>
    <x v="1"/>
    <x v="66"/>
    <x v="18"/>
    <s v="Virement"/>
    <n v="3864"/>
    <m/>
    <x v="15"/>
    <n v="141788.36999999944"/>
  </r>
  <r>
    <x v="1"/>
    <x v="66"/>
    <x v="4"/>
    <s v="Virement"/>
    <n v="10.8"/>
    <m/>
    <x v="2"/>
    <n v="141777.56999999945"/>
  </r>
  <r>
    <x v="1"/>
    <x v="11"/>
    <x v="22"/>
    <s v="Virement"/>
    <m/>
    <n v="1273.29"/>
    <x v="17"/>
    <n v="143050.85999999946"/>
  </r>
  <r>
    <x v="1"/>
    <x v="12"/>
    <x v="26"/>
    <s v="Virement"/>
    <m/>
    <n v="192"/>
    <x v="20"/>
    <n v="143242.85999999946"/>
  </r>
  <r>
    <x v="1"/>
    <x v="67"/>
    <x v="9"/>
    <s v="Virement"/>
    <n v="9940"/>
    <m/>
    <x v="7"/>
    <n v="133302.85999999946"/>
  </r>
  <r>
    <x v="1"/>
    <x v="67"/>
    <x v="10"/>
    <s v="Virement"/>
    <n v="10020"/>
    <m/>
    <x v="8"/>
    <n v="123282.85999999946"/>
  </r>
  <r>
    <x v="1"/>
    <x v="67"/>
    <x v="11"/>
    <s v="Virement"/>
    <n v="10020"/>
    <m/>
    <x v="9"/>
    <n v="113262.85999999946"/>
  </r>
  <r>
    <x v="1"/>
    <x v="67"/>
    <x v="12"/>
    <s v="Virement"/>
    <n v="10020"/>
    <m/>
    <x v="10"/>
    <n v="103242.85999999946"/>
  </r>
  <r>
    <x v="1"/>
    <x v="68"/>
    <x v="31"/>
    <s v="Virement"/>
    <m/>
    <n v="212939.94"/>
    <x v="25"/>
    <n v="316182.79999999946"/>
  </r>
  <r>
    <x v="1"/>
    <x v="69"/>
    <x v="4"/>
    <s v="Virement"/>
    <n v="10.8"/>
    <m/>
    <x v="2"/>
    <n v="316171.99999999948"/>
  </r>
  <r>
    <x v="1"/>
    <x v="70"/>
    <x v="22"/>
    <s v="Virement"/>
    <m/>
    <n v="1273.29"/>
    <x v="17"/>
    <n v="317445.28999999946"/>
  </r>
  <r>
    <x v="1"/>
    <x v="71"/>
    <x v="18"/>
    <s v="Virement"/>
    <n v="2100"/>
    <m/>
    <x v="15"/>
    <n v="315345.28999999946"/>
  </r>
  <r>
    <x v="1"/>
    <x v="72"/>
    <x v="14"/>
    <s v="Virement"/>
    <n v="3.37"/>
    <m/>
    <x v="11"/>
    <n v="315341.91999999946"/>
  </r>
  <r>
    <x v="1"/>
    <x v="73"/>
    <x v="12"/>
    <s v="Virement"/>
    <n v="124.89"/>
    <m/>
    <x v="4"/>
    <n v="315217.02999999945"/>
  </r>
  <r>
    <x v="1"/>
    <x v="73"/>
    <x v="15"/>
    <s v="Virement"/>
    <n v="738"/>
    <m/>
    <x v="12"/>
    <n v="314479.02999999945"/>
  </r>
  <r>
    <x v="1"/>
    <x v="74"/>
    <x v="16"/>
    <s v="Virement"/>
    <n v="34495"/>
    <m/>
    <x v="13"/>
    <n v="279984.02999999945"/>
  </r>
  <r>
    <x v="1"/>
    <x v="75"/>
    <x v="10"/>
    <s v="Virement"/>
    <n v="16.79"/>
    <m/>
    <x v="23"/>
    <n v="279967.23999999947"/>
  </r>
  <r>
    <x v="1"/>
    <x v="75"/>
    <x v="10"/>
    <s v="Virement"/>
    <n v="83.4"/>
    <m/>
    <x v="23"/>
    <n v="279883.83999999944"/>
  </r>
  <r>
    <x v="1"/>
    <x v="75"/>
    <x v="10"/>
    <s v="Virement"/>
    <n v="94.55"/>
    <m/>
    <x v="23"/>
    <n v="279789.28999999946"/>
  </r>
  <r>
    <x v="1"/>
    <x v="75"/>
    <x v="32"/>
    <s v="Virement"/>
    <n v="2484"/>
    <m/>
    <x v="26"/>
    <n v="277305.28999999946"/>
  </r>
  <r>
    <x v="1"/>
    <x v="76"/>
    <x v="33"/>
    <s v="Virement"/>
    <n v="27373"/>
    <m/>
    <x v="27"/>
    <n v="249932.28999999946"/>
  </r>
  <r>
    <x v="1"/>
    <x v="77"/>
    <x v="4"/>
    <s v="Virement"/>
    <n v="10.8"/>
    <m/>
    <x v="2"/>
    <n v="249921.48999999947"/>
  </r>
  <r>
    <x v="1"/>
    <x v="78"/>
    <x v="28"/>
    <s v="Virement"/>
    <n v="9"/>
    <m/>
    <x v="22"/>
    <n v="249912.48999999947"/>
  </r>
  <r>
    <x v="1"/>
    <x v="78"/>
    <x v="22"/>
    <s v="Virement"/>
    <m/>
    <n v="466.88"/>
    <x v="17"/>
    <n v="250379.36999999947"/>
  </r>
  <r>
    <x v="1"/>
    <x v="79"/>
    <x v="26"/>
    <s v="Virement"/>
    <m/>
    <n v="204.86"/>
    <x v="20"/>
    <n v="250584.22999999946"/>
  </r>
  <r>
    <x v="1"/>
    <x v="80"/>
    <x v="34"/>
    <s v="Virement"/>
    <n v="1200"/>
    <m/>
    <x v="28"/>
    <n v="249384.22999999946"/>
  </r>
  <r>
    <x v="1"/>
    <x v="78"/>
    <x v="35"/>
    <s v="Virement"/>
    <n v="142"/>
    <m/>
    <x v="18"/>
    <n v="249242.22999999946"/>
  </r>
  <r>
    <x v="1"/>
    <x v="15"/>
    <x v="13"/>
    <s v="Virement"/>
    <n v="48.88"/>
    <m/>
    <x v="1"/>
    <n v="249193.34999999945"/>
  </r>
  <r>
    <x v="1"/>
    <x v="81"/>
    <x v="9"/>
    <s v="Virement"/>
    <n v="14910"/>
    <m/>
    <x v="7"/>
    <n v="234283.34999999945"/>
  </r>
  <r>
    <x v="1"/>
    <x v="81"/>
    <x v="10"/>
    <s v="Virement"/>
    <n v="15030"/>
    <m/>
    <x v="8"/>
    <n v="219253.34999999945"/>
  </r>
  <r>
    <x v="1"/>
    <x v="81"/>
    <x v="11"/>
    <s v="Virement"/>
    <n v="15030"/>
    <m/>
    <x v="9"/>
    <n v="204223.34999999945"/>
  </r>
  <r>
    <x v="1"/>
    <x v="81"/>
    <x v="12"/>
    <s v="Virement"/>
    <n v="15030"/>
    <m/>
    <x v="10"/>
    <n v="189193.34999999945"/>
  </r>
  <r>
    <x v="1"/>
    <x v="82"/>
    <x v="4"/>
    <s v="Virement"/>
    <n v="10.8"/>
    <m/>
    <x v="2"/>
    <n v="189182.54999999946"/>
  </r>
  <r>
    <x v="1"/>
    <x v="83"/>
    <x v="36"/>
    <s v="Virement"/>
    <n v="21.3"/>
    <m/>
    <x v="4"/>
    <n v="189161.24999999948"/>
  </r>
  <r>
    <x v="1"/>
    <x v="84"/>
    <x v="37"/>
    <s v="Virement"/>
    <n v="450"/>
    <m/>
    <x v="15"/>
    <n v="188711.24999999948"/>
  </r>
  <r>
    <x v="1"/>
    <x v="85"/>
    <x v="18"/>
    <s v="Virement"/>
    <n v="5348"/>
    <m/>
    <x v="15"/>
    <n v="183363.24999999948"/>
  </r>
  <r>
    <x v="1"/>
    <x v="86"/>
    <x v="30"/>
    <s v="Virement"/>
    <n v="424.1"/>
    <m/>
    <x v="24"/>
    <n v="182939.14999999947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x v="0"/>
    <x v="0"/>
    <m/>
    <n v="17.399999999999999"/>
    <m/>
    <x v="0"/>
    <n v="34.800000009499492"/>
  </r>
  <r>
    <x v="0"/>
    <x v="1"/>
    <x v="0"/>
    <m/>
    <n v="17.399999999999999"/>
    <m/>
    <x v="0"/>
    <n v="17.400000009499493"/>
  </r>
  <r>
    <x v="0"/>
    <x v="2"/>
    <x v="1"/>
    <m/>
    <m/>
    <n v="87"/>
    <x v="1"/>
    <n v="104.40000000949949"/>
  </r>
  <r>
    <x v="0"/>
    <x v="3"/>
    <x v="0"/>
    <m/>
    <n v="17.399999999999999"/>
    <m/>
    <x v="0"/>
    <n v="87.000000009499502"/>
  </r>
  <r>
    <x v="0"/>
    <x v="4"/>
    <x v="0"/>
    <m/>
    <n v="17.399999999999999"/>
    <m/>
    <x v="0"/>
    <n v="69.600000009499496"/>
  </r>
  <r>
    <x v="0"/>
    <x v="5"/>
    <x v="0"/>
    <m/>
    <n v="17.399999999999999"/>
    <m/>
    <x v="0"/>
    <n v="52.200000009499497"/>
  </r>
  <r>
    <x v="0"/>
    <x v="6"/>
    <x v="0"/>
    <m/>
    <n v="17.399999999999999"/>
    <m/>
    <x v="0"/>
    <n v="34.800000009499499"/>
  </r>
  <r>
    <x v="0"/>
    <x v="7"/>
    <x v="2"/>
    <m/>
    <n v="277.39999999999998"/>
    <m/>
    <x v="2"/>
    <n v="-242.59999999050046"/>
  </r>
  <r>
    <x v="0"/>
    <x v="8"/>
    <x v="1"/>
    <m/>
    <m/>
    <n v="300"/>
    <x v="1"/>
    <n v="57.400000009499536"/>
  </r>
  <r>
    <x v="0"/>
    <x v="9"/>
    <x v="0"/>
    <m/>
    <n v="17.399999999999999"/>
    <m/>
    <x v="0"/>
    <n v="40.000000009499537"/>
  </r>
  <r>
    <x v="0"/>
    <x v="9"/>
    <x v="3"/>
    <m/>
    <n v="24"/>
    <m/>
    <x v="2"/>
    <n v="16.000000009499537"/>
  </r>
  <r>
    <x v="0"/>
    <x v="10"/>
    <x v="0"/>
    <m/>
    <n v="17.399999999999999"/>
    <m/>
    <x v="0"/>
    <n v="-1.3999999905004614"/>
  </r>
  <r>
    <x v="0"/>
    <x v="11"/>
    <x v="4"/>
    <m/>
    <m/>
    <n v="20"/>
    <x v="2"/>
    <n v="18.600000009499539"/>
  </r>
  <r>
    <x v="0"/>
    <x v="12"/>
    <x v="0"/>
    <m/>
    <n v="17.399999999999999"/>
    <m/>
    <x v="0"/>
    <n v="1.20000000949954"/>
  </r>
  <r>
    <x v="0"/>
    <x v="13"/>
    <x v="5"/>
    <m/>
    <n v="15"/>
    <m/>
    <x v="2"/>
    <n v="-13.79999999050046"/>
  </r>
  <r>
    <x v="0"/>
    <x v="14"/>
    <x v="1"/>
    <m/>
    <m/>
    <n v="174"/>
    <x v="1"/>
    <n v="160.20000000949955"/>
  </r>
  <r>
    <x v="0"/>
    <x v="15"/>
    <x v="0"/>
    <m/>
    <n v="17.399999999999999"/>
    <m/>
    <x v="0"/>
    <n v="142.80000000949954"/>
  </r>
  <r>
    <x v="0"/>
    <x v="16"/>
    <x v="0"/>
    <m/>
    <n v="17.399999999999999"/>
    <m/>
    <x v="0"/>
    <n v="125.40000000949954"/>
  </r>
  <r>
    <x v="1"/>
    <x v="17"/>
    <x v="6"/>
    <m/>
    <n v="10.8"/>
    <m/>
    <x v="2"/>
    <n v="182928.35000000411"/>
  </r>
  <r>
    <x v="1"/>
    <x v="0"/>
    <x v="7"/>
    <s v="Virement"/>
    <m/>
    <n v="221372.34"/>
    <x v="3"/>
    <n v="404300.69000000414"/>
  </r>
  <r>
    <x v="1"/>
    <x v="18"/>
    <x v="8"/>
    <s v="Virement"/>
    <n v="1140"/>
    <m/>
    <x v="4"/>
    <n v="403160.69000000414"/>
  </r>
  <r>
    <x v="1"/>
    <x v="19"/>
    <x v="9"/>
    <s v="Virement"/>
    <n v="5162.7299999999996"/>
    <m/>
    <x v="5"/>
    <n v="397997.96000000415"/>
  </r>
  <r>
    <x v="1"/>
    <x v="20"/>
    <x v="10"/>
    <s v="Virement"/>
    <n v="6300"/>
    <m/>
    <x v="6"/>
    <n v="391697.96000000415"/>
  </r>
  <r>
    <x v="1"/>
    <x v="21"/>
    <x v="6"/>
    <s v="Virement"/>
    <n v="10.8"/>
    <m/>
    <x v="2"/>
    <n v="391687.16000000417"/>
  </r>
  <r>
    <x v="1"/>
    <x v="2"/>
    <x v="11"/>
    <s v="Virement"/>
    <n v="87"/>
    <m/>
    <x v="1"/>
    <n v="391600.16000000417"/>
  </r>
  <r>
    <x v="1"/>
    <x v="22"/>
    <x v="12"/>
    <s v="Virement"/>
    <m/>
    <n v="307.29000000000002"/>
    <x v="7"/>
    <n v="391907.45000000414"/>
  </r>
  <r>
    <x v="1"/>
    <x v="23"/>
    <x v="13"/>
    <s v="Virement"/>
    <n v="1690"/>
    <m/>
    <x v="8"/>
    <n v="390217.45000000414"/>
  </r>
  <r>
    <x v="1"/>
    <x v="24"/>
    <x v="14"/>
    <s v="Virement"/>
    <n v="14401.93"/>
    <m/>
    <x v="9"/>
    <n v="375815.52000000415"/>
  </r>
  <r>
    <x v="1"/>
    <x v="24"/>
    <x v="15"/>
    <s v="Virement"/>
    <n v="185"/>
    <m/>
    <x v="10"/>
    <n v="375630.52000000415"/>
  </r>
  <r>
    <x v="1"/>
    <x v="25"/>
    <x v="16"/>
    <s v="Virement"/>
    <n v="32549"/>
    <m/>
    <x v="11"/>
    <n v="343081.52000000415"/>
  </r>
  <r>
    <x v="1"/>
    <x v="26"/>
    <x v="17"/>
    <s v="Virement"/>
    <n v="13.92"/>
    <m/>
    <x v="12"/>
    <n v="343067.60000000417"/>
  </r>
  <r>
    <x v="1"/>
    <x v="27"/>
    <x v="6"/>
    <s v="Virement"/>
    <n v="10.8"/>
    <m/>
    <x v="2"/>
    <n v="343056.80000000418"/>
  </r>
  <r>
    <x v="1"/>
    <x v="3"/>
    <x v="18"/>
    <s v="Virement"/>
    <n v="3472.01"/>
    <m/>
    <x v="6"/>
    <n v="339584.79000000417"/>
  </r>
  <r>
    <x v="1"/>
    <x v="28"/>
    <x v="19"/>
    <s v="Virement"/>
    <n v="24850"/>
    <m/>
    <x v="13"/>
    <n v="314734.79000000417"/>
  </r>
  <r>
    <x v="1"/>
    <x v="28"/>
    <x v="20"/>
    <s v="Virement"/>
    <n v="25050"/>
    <m/>
    <x v="14"/>
    <n v="289684.79000000417"/>
  </r>
  <r>
    <x v="1"/>
    <x v="28"/>
    <x v="21"/>
    <s v="Virement"/>
    <n v="25050"/>
    <m/>
    <x v="15"/>
    <n v="264634.79000000417"/>
  </r>
  <r>
    <x v="1"/>
    <x v="28"/>
    <x v="22"/>
    <s v="Virement"/>
    <n v="25050"/>
    <m/>
    <x v="16"/>
    <n v="239584.79000000417"/>
  </r>
  <r>
    <x v="1"/>
    <x v="29"/>
    <x v="15"/>
    <s v="Virement"/>
    <m/>
    <n v="185"/>
    <x v="10"/>
    <n v="239769.79000000417"/>
  </r>
  <r>
    <x v="1"/>
    <x v="30"/>
    <x v="23"/>
    <s v="Virement"/>
    <n v="21"/>
    <m/>
    <x v="17"/>
    <n v="239748.79000000417"/>
  </r>
  <r>
    <x v="1"/>
    <x v="31"/>
    <x v="24"/>
    <s v="Virement"/>
    <n v="541.44000000000005"/>
    <m/>
    <x v="18"/>
    <n v="239207.35000000417"/>
  </r>
  <r>
    <x v="1"/>
    <x v="32"/>
    <x v="17"/>
    <s v="Virement"/>
    <n v="3.45"/>
    <m/>
    <x v="12"/>
    <n v="239203.90000000416"/>
  </r>
  <r>
    <x v="1"/>
    <x v="32"/>
    <x v="25"/>
    <s v="Virement"/>
    <n v="39.99"/>
    <m/>
    <x v="19"/>
    <n v="239163.91000000417"/>
  </r>
  <r>
    <x v="1"/>
    <x v="33"/>
    <x v="24"/>
    <s v="Virement"/>
    <n v="1263.3599999999999"/>
    <m/>
    <x v="18"/>
    <n v="237900.55000000418"/>
  </r>
  <r>
    <x v="1"/>
    <x v="34"/>
    <x v="6"/>
    <s v="Virement"/>
    <n v="10.8"/>
    <m/>
    <x v="2"/>
    <n v="237889.75000000419"/>
  </r>
  <r>
    <x v="1"/>
    <x v="4"/>
    <x v="7"/>
    <s v="Virement"/>
    <m/>
    <n v="221812.34"/>
    <x v="3"/>
    <n v="459702.09000000416"/>
  </r>
  <r>
    <x v="1"/>
    <x v="4"/>
    <x v="6"/>
    <s v="Virement"/>
    <m/>
    <n v="80"/>
    <x v="2"/>
    <n v="459782.09000000416"/>
  </r>
  <r>
    <x v="1"/>
    <x v="35"/>
    <x v="26"/>
    <s v="Virement"/>
    <n v="3912.88"/>
    <m/>
    <x v="20"/>
    <n v="455869.21000000415"/>
  </r>
  <r>
    <x v="1"/>
    <x v="36"/>
    <x v="8"/>
    <s v="Virement"/>
    <n v="1170"/>
    <m/>
    <x v="4"/>
    <n v="454699.21000000415"/>
  </r>
  <r>
    <x v="1"/>
    <x v="37"/>
    <x v="6"/>
    <s v="Virement"/>
    <n v="10.8"/>
    <m/>
    <x v="2"/>
    <n v="454688.41000000417"/>
  </r>
  <r>
    <x v="1"/>
    <x v="38"/>
    <x v="12"/>
    <s v="Virement"/>
    <m/>
    <n v="204.86"/>
    <x v="7"/>
    <n v="454893.27000000415"/>
  </r>
  <r>
    <x v="1"/>
    <x v="38"/>
    <x v="18"/>
    <s v="Virement"/>
    <n v="2100.0100000000002"/>
    <m/>
    <x v="6"/>
    <n v="452793.26000000414"/>
  </r>
  <r>
    <x v="1"/>
    <x v="5"/>
    <x v="27"/>
    <s v="Virement"/>
    <n v="130"/>
    <m/>
    <x v="21"/>
    <n v="452663.26000000414"/>
  </r>
  <r>
    <x v="1"/>
    <x v="5"/>
    <x v="9"/>
    <s v="Virement"/>
    <m/>
    <n v="4006.82"/>
    <x v="5"/>
    <n v="456670.08000000415"/>
  </r>
  <r>
    <x v="1"/>
    <x v="39"/>
    <x v="17"/>
    <s v="Virement"/>
    <n v="22.44"/>
    <m/>
    <x v="12"/>
    <n v="456647.64000000415"/>
  </r>
  <r>
    <x v="1"/>
    <x v="40"/>
    <x v="16"/>
    <s v="Virement"/>
    <n v="35208"/>
    <m/>
    <x v="11"/>
    <n v="421439.64000000415"/>
  </r>
  <r>
    <x v="1"/>
    <x v="41"/>
    <x v="19"/>
    <s v="Virement"/>
    <n v="24850"/>
    <m/>
    <x v="13"/>
    <n v="396589.64000000415"/>
  </r>
  <r>
    <x v="1"/>
    <x v="41"/>
    <x v="19"/>
    <s v="Virement"/>
    <n v="-21236.61"/>
    <m/>
    <x v="13"/>
    <n v="417826.25000000413"/>
  </r>
  <r>
    <x v="1"/>
    <x v="41"/>
    <x v="20"/>
    <s v="Virement"/>
    <n v="24850"/>
    <m/>
    <x v="14"/>
    <n v="392976.25000000413"/>
  </r>
  <r>
    <x v="1"/>
    <x v="41"/>
    <x v="21"/>
    <s v="Virement"/>
    <n v="24850"/>
    <m/>
    <x v="15"/>
    <n v="368126.25000000413"/>
  </r>
  <r>
    <x v="1"/>
    <x v="41"/>
    <x v="22"/>
    <s v="Virement"/>
    <n v="24850"/>
    <m/>
    <x v="16"/>
    <n v="343276.25000000413"/>
  </r>
  <r>
    <x v="1"/>
    <x v="42"/>
    <x v="17"/>
    <s v="Virement"/>
    <n v="22.44"/>
    <m/>
    <x v="12"/>
    <n v="343253.81000000413"/>
  </r>
  <r>
    <x v="1"/>
    <x v="43"/>
    <x v="6"/>
    <s v="Virement"/>
    <n v="10.8"/>
    <m/>
    <x v="2"/>
    <n v="343243.01000000414"/>
  </r>
  <r>
    <x v="1"/>
    <x v="44"/>
    <x v="26"/>
    <s v="Virement"/>
    <n v="5720.52"/>
    <m/>
    <x v="20"/>
    <n v="337522.49000000412"/>
  </r>
  <r>
    <x v="1"/>
    <x v="6"/>
    <x v="28"/>
    <s v="Virement"/>
    <n v="5796"/>
    <m/>
    <x v="22"/>
    <n v="331726.49000000412"/>
  </r>
  <r>
    <x v="1"/>
    <x v="45"/>
    <x v="29"/>
    <s v="Virement"/>
    <n v="2758"/>
    <m/>
    <x v="23"/>
    <n v="328968.49000000412"/>
  </r>
  <r>
    <x v="1"/>
    <x v="45"/>
    <x v="29"/>
    <s v="Virement"/>
    <n v="2363.25"/>
    <m/>
    <x v="23"/>
    <n v="326605.24000000412"/>
  </r>
  <r>
    <x v="1"/>
    <x v="46"/>
    <x v="30"/>
    <s v="Virement"/>
    <n v="2580"/>
    <m/>
    <x v="24"/>
    <n v="324025.24000000412"/>
  </r>
  <r>
    <x v="1"/>
    <x v="47"/>
    <x v="31"/>
    <s v="Virement"/>
    <n v="59.66"/>
    <m/>
    <x v="19"/>
    <n v="323965.58000000415"/>
  </r>
  <r>
    <x v="1"/>
    <x v="47"/>
    <x v="19"/>
    <s v="Virement"/>
    <n v="20106.599999999999"/>
    <m/>
    <x v="13"/>
    <n v="303858.98000000417"/>
  </r>
  <r>
    <x v="1"/>
    <x v="47"/>
    <x v="20"/>
    <s v="Virement"/>
    <n v="22565"/>
    <m/>
    <x v="14"/>
    <n v="281293.98000000417"/>
  </r>
  <r>
    <x v="1"/>
    <x v="47"/>
    <x v="21"/>
    <s v="Virement"/>
    <n v="22565"/>
    <m/>
    <x v="15"/>
    <n v="258728.98000000417"/>
  </r>
  <r>
    <x v="1"/>
    <x v="47"/>
    <x v="22"/>
    <s v="Virement"/>
    <n v="22565"/>
    <m/>
    <x v="16"/>
    <n v="236163.98000000417"/>
  </r>
  <r>
    <x v="1"/>
    <x v="47"/>
    <x v="12"/>
    <s v="Virement"/>
    <m/>
    <n v="102.43"/>
    <x v="7"/>
    <n v="236266.41000000417"/>
  </r>
  <r>
    <x v="1"/>
    <x v="48"/>
    <x v="19"/>
    <s v="Virement"/>
    <n v="12000"/>
    <m/>
    <x v="13"/>
    <n v="224266.41000000417"/>
  </r>
  <r>
    <x v="1"/>
    <x v="48"/>
    <x v="20"/>
    <s v="Virement"/>
    <n v="10000"/>
    <m/>
    <x v="14"/>
    <n v="214266.41000000417"/>
  </r>
  <r>
    <x v="1"/>
    <x v="48"/>
    <x v="21"/>
    <s v="Virement"/>
    <n v="10000"/>
    <m/>
    <x v="15"/>
    <n v="204266.41000000417"/>
  </r>
  <r>
    <x v="1"/>
    <x v="48"/>
    <x v="22"/>
    <s v="Virement"/>
    <n v="10000"/>
    <m/>
    <x v="16"/>
    <n v="194266.41000000417"/>
  </r>
  <r>
    <x v="1"/>
    <x v="48"/>
    <x v="6"/>
    <s v="Virement"/>
    <n v="118.8"/>
    <m/>
    <x v="2"/>
    <n v="194147.61000000418"/>
  </r>
  <r>
    <x v="1"/>
    <x v="49"/>
    <x v="16"/>
    <s v="Virement"/>
    <n v="34"/>
    <m/>
    <x v="11"/>
    <n v="194113.61000000418"/>
  </r>
  <r>
    <x v="1"/>
    <x v="50"/>
    <x v="17"/>
    <s v="Virement"/>
    <n v="22.44"/>
    <m/>
    <x v="12"/>
    <n v="194091.17000000417"/>
  </r>
  <r>
    <x v="1"/>
    <x v="51"/>
    <x v="23"/>
    <s v="Virement"/>
    <n v="18"/>
    <m/>
    <x v="17"/>
    <n v="194073.17000000417"/>
  </r>
  <r>
    <x v="1"/>
    <x v="52"/>
    <x v="12"/>
    <s v="Virement"/>
    <m/>
    <n v="204.86"/>
    <x v="7"/>
    <n v="194278.03000000416"/>
  </r>
  <r>
    <x v="1"/>
    <x v="7"/>
    <x v="7"/>
    <s v="Virement"/>
    <m/>
    <n v="220932.34"/>
    <x v="3"/>
    <n v="415210.37000000419"/>
  </r>
  <r>
    <x v="1"/>
    <x v="53"/>
    <x v="8"/>
    <s v="Virement"/>
    <n v="1170"/>
    <m/>
    <x v="4"/>
    <n v="414040.37000000419"/>
  </r>
  <r>
    <x v="1"/>
    <x v="54"/>
    <x v="17"/>
    <s v="Virement"/>
    <n v="7.16"/>
    <m/>
    <x v="12"/>
    <n v="414033.21000000421"/>
  </r>
  <r>
    <x v="1"/>
    <x v="55"/>
    <x v="32"/>
    <s v="Virement"/>
    <n v="55"/>
    <m/>
    <x v="19"/>
    <n v="413978.21000000421"/>
  </r>
  <r>
    <x v="1"/>
    <x v="56"/>
    <x v="11"/>
    <s v="Virement"/>
    <n v="300"/>
    <m/>
    <x v="1"/>
    <n v="413678.21000000421"/>
  </r>
  <r>
    <x v="1"/>
    <x v="57"/>
    <x v="17"/>
    <s v="Virement"/>
    <n v="28.59"/>
    <m/>
    <x v="12"/>
    <n v="413649.62000000419"/>
  </r>
  <r>
    <x v="1"/>
    <x v="58"/>
    <x v="33"/>
    <s v="Virement"/>
    <n v="1660.23"/>
    <m/>
    <x v="25"/>
    <n v="411989.3900000042"/>
  </r>
  <r>
    <x v="1"/>
    <x v="59"/>
    <x v="29"/>
    <s v="Virement"/>
    <n v="2363.25"/>
    <m/>
    <x v="23"/>
    <n v="409626.1400000042"/>
  </r>
  <r>
    <x v="1"/>
    <x v="59"/>
    <x v="29"/>
    <s v="Virement"/>
    <n v="2363.25"/>
    <m/>
    <x v="23"/>
    <n v="407262.8900000042"/>
  </r>
  <r>
    <x v="1"/>
    <x v="59"/>
    <x v="29"/>
    <s v="Virement"/>
    <n v="2363.25"/>
    <m/>
    <x v="23"/>
    <n v="404899.6400000042"/>
  </r>
  <r>
    <x v="1"/>
    <x v="60"/>
    <x v="34"/>
    <s v="Virement"/>
    <n v="500"/>
    <m/>
    <x v="19"/>
    <n v="404399.6400000042"/>
  </r>
  <r>
    <x v="1"/>
    <x v="61"/>
    <x v="18"/>
    <s v="Virement"/>
    <n v="1428.01"/>
    <m/>
    <x v="6"/>
    <n v="402971.6300000042"/>
  </r>
  <r>
    <x v="1"/>
    <x v="62"/>
    <x v="12"/>
    <s v="Virement"/>
    <m/>
    <n v="204.86"/>
    <x v="7"/>
    <n v="403176.49000000418"/>
  </r>
  <r>
    <x v="1"/>
    <x v="11"/>
    <x v="20"/>
    <s v="Virement"/>
    <n v="20000"/>
    <m/>
    <x v="14"/>
    <n v="383176.49000000418"/>
  </r>
  <r>
    <x v="1"/>
    <x v="11"/>
    <x v="21"/>
    <s v="Virement"/>
    <n v="20000"/>
    <m/>
    <x v="15"/>
    <n v="363176.49000000418"/>
  </r>
  <r>
    <x v="1"/>
    <x v="11"/>
    <x v="22"/>
    <s v="Virement"/>
    <n v="20000"/>
    <m/>
    <x v="16"/>
    <n v="343176.49000000418"/>
  </r>
  <r>
    <x v="1"/>
    <x v="11"/>
    <x v="17"/>
    <s v="Virement"/>
    <n v="6.86"/>
    <m/>
    <x v="12"/>
    <n v="343169.6300000042"/>
  </r>
  <r>
    <x v="1"/>
    <x v="63"/>
    <x v="16"/>
    <s v="Virement"/>
    <n v="35909"/>
    <m/>
    <x v="11"/>
    <n v="307260.6300000042"/>
  </r>
  <r>
    <x v="1"/>
    <x v="64"/>
    <x v="7"/>
    <s v="Virement"/>
    <m/>
    <n v="86697.98"/>
    <x v="3"/>
    <n v="393958.61000000418"/>
  </r>
  <r>
    <x v="1"/>
    <x v="14"/>
    <x v="11"/>
    <s v="Virement"/>
    <n v="174"/>
    <m/>
    <x v="1"/>
    <n v="393784.61000000418"/>
  </r>
  <r>
    <x v="1"/>
    <x v="65"/>
    <x v="16"/>
    <s v="Virement"/>
    <n v="34"/>
    <m/>
    <x v="11"/>
    <n v="393750.61000000418"/>
  </r>
  <r>
    <x v="1"/>
    <x v="66"/>
    <x v="35"/>
    <s v="Virement"/>
    <n v="37926"/>
    <m/>
    <x v="26"/>
    <n v="355824.61000000418"/>
  </r>
  <r>
    <x v="1"/>
    <x v="67"/>
    <x v="12"/>
    <s v="Virement"/>
    <m/>
    <n v="220.94"/>
    <x v="7"/>
    <n v="356045.55000000418"/>
  </r>
  <r>
    <x v="1"/>
    <x v="68"/>
    <x v="7"/>
    <s v="Virement"/>
    <n v="10645.97"/>
    <m/>
    <x v="3"/>
    <n v="345399.58000000421"/>
  </r>
  <r>
    <x v="1"/>
    <x v="69"/>
    <x v="16"/>
    <s v="Virement"/>
    <n v="14080"/>
    <m/>
    <x v="11"/>
    <n v="331319.58000000421"/>
  </r>
  <r>
    <x v="1"/>
    <x v="70"/>
    <x v="20"/>
    <s v="Virement"/>
    <n v="20000"/>
    <m/>
    <x v="14"/>
    <n v="311319.58000000421"/>
  </r>
  <r>
    <x v="1"/>
    <x v="70"/>
    <x v="21"/>
    <s v="Virement"/>
    <n v="20000"/>
    <m/>
    <x v="15"/>
    <n v="291319.58000000421"/>
  </r>
  <r>
    <x v="1"/>
    <x v="70"/>
    <x v="22"/>
    <s v="Virement"/>
    <n v="20000"/>
    <m/>
    <x v="16"/>
    <n v="271319.58000000421"/>
  </r>
  <r>
    <x v="1"/>
    <x v="71"/>
    <x v="18"/>
    <s v="Virement"/>
    <n v="1063.99"/>
    <m/>
    <x v="6"/>
    <n v="270255.59000000422"/>
  </r>
  <r>
    <x v="1"/>
    <x v="72"/>
    <x v="36"/>
    <s v="Virement"/>
    <n v="450"/>
    <m/>
    <x v="6"/>
    <n v="269805.59000000422"/>
  </r>
  <r>
    <x v="1"/>
    <x v="73"/>
    <x v="12"/>
    <s v="Virement"/>
    <m/>
    <n v="110.47"/>
    <x v="7"/>
    <n v="269916.06000000419"/>
  </r>
  <r>
    <x v="1"/>
    <x v="74"/>
    <x v="20"/>
    <s v="Virement"/>
    <n v="5290"/>
    <m/>
    <x v="14"/>
    <n v="264626.06000000419"/>
  </r>
  <r>
    <x v="1"/>
    <x v="74"/>
    <x v="21"/>
    <s v="Virement"/>
    <n v="5290"/>
    <m/>
    <x v="15"/>
    <n v="259336.06000000419"/>
  </r>
  <r>
    <x v="1"/>
    <x v="74"/>
    <x v="22"/>
    <s v="Virement"/>
    <n v="5290"/>
    <m/>
    <x v="16"/>
    <n v="254046.06000000419"/>
  </r>
  <r>
    <x v="1"/>
    <x v="75"/>
    <x v="16"/>
    <s v="Virement"/>
    <n v="37"/>
    <m/>
    <x v="11"/>
    <n v="254009.060000004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F90E55-4121-419C-B01D-733C54321A94}" name="Tableau croisé dynamique6" cacheId="5" applyNumberFormats="0" applyBorderFormats="0" applyFontFormats="0" applyPatternFormats="0" applyAlignmentFormats="0" applyWidthHeightFormats="1" dataCaption="2020" updatedVersion="8" minRefreshableVersion="3" showCalcMbrs="0" useAutoFormatting="1" itemPrintTitles="1" createdVersion="3" indent="0" outline="1" outlineData="1" multipleFieldFilters="0" rowHeaderCaption="Tiers">
  <location ref="U4:W24" firstHeaderRow="1" firstDataRow="2" firstDataCol="1"/>
  <pivotFields count="7">
    <pivotField axis="axisRow" showAll="0">
      <items count="3">
        <item sd="0" x="0"/>
        <item x="1"/>
        <item t="default"/>
      </items>
    </pivotField>
    <pivotField axis="axisRow" numFmtId="14" showAll="0" includeNewItemsInFilter="1">
      <items count="62">
        <item x="0"/>
        <item x="1"/>
        <item x="2"/>
        <item x="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5"/>
        <item x="32"/>
        <item x="4"/>
        <item x="33"/>
        <item x="34"/>
        <item x="35"/>
        <item x="36"/>
        <item x="37"/>
        <item x="7"/>
        <item x="38"/>
        <item x="39"/>
        <item x="40"/>
        <item x="41"/>
        <item x="42"/>
        <item x="6"/>
        <item x="8"/>
        <item x="9"/>
        <item x="10"/>
        <item x="43"/>
        <item x="44"/>
        <item x="46"/>
        <item x="45"/>
        <item x="48"/>
        <item x="47"/>
        <item x="49"/>
        <item x="50"/>
        <item x="11"/>
        <item x="54"/>
        <item x="51"/>
        <item x="52"/>
        <item x="53"/>
        <item x="55"/>
        <item x="56"/>
        <item x="57"/>
        <item x="12"/>
        <item x="13"/>
        <item x="58"/>
        <item x="59"/>
        <item x="60"/>
        <item t="default"/>
      </items>
    </pivotField>
    <pivotField showAll="0"/>
    <pivotField showAll="0"/>
    <pivotField dataField="1" showAll="0"/>
    <pivotField dataField="1" showAll="0"/>
    <pivotField axis="axisRow" showAll="0" includeNewItemsInFilter="1" nonAutoSortDefault="1">
      <items count="19">
        <item sd="0" x="12"/>
        <item sd="0" x="14"/>
        <item sd="0" x="11"/>
        <item sd="0" x="2"/>
        <item sd="0" x="15"/>
        <item sd="0" x="13"/>
        <item sd="0" x="3"/>
        <item sd="0" x="9"/>
        <item sd="0" x="16"/>
        <item sd="0" x="0"/>
        <item sd="0" x="5"/>
        <item sd="0" x="6"/>
        <item sd="0" x="7"/>
        <item sd="0" x="8"/>
        <item sd="0" x="17"/>
        <item sd="0" x="10"/>
        <item sd="0" x="4"/>
        <item sd="0" x="1"/>
        <item t="default"/>
      </items>
    </pivotField>
  </pivotFields>
  <rowFields count="3">
    <field x="6"/>
    <field x="0"/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9">
    <format dxfId="8">
      <pivotArea field="6" type="button" dataOnly="0" labelOnly="1" outline="0" axis="axisRow" fieldPosition="0"/>
    </format>
    <format dxfId="7">
      <pivotArea field="6" type="button" dataOnly="0" labelOnly="1" outline="0" axis="axisRow" fieldPosition="0"/>
    </format>
    <format dxfId="6">
      <pivotArea collapsedLevelsAreSubtotals="1" fieldPosition="0">
        <references count="1">
          <reference field="6" count="1">
            <x v="6"/>
          </reference>
        </references>
      </pivotArea>
    </format>
    <format dxfId="5">
      <pivotArea collapsedLevelsAreSubtotals="1" fieldPosition="0">
        <references count="1">
          <reference field="6" count="1">
            <x v="10"/>
          </reference>
        </references>
      </pivotArea>
    </format>
    <format dxfId="4">
      <pivotArea collapsedLevelsAreSubtotals="1" fieldPosition="0">
        <references count="1">
          <reference field="6" count="1">
            <x v="11"/>
          </reference>
        </references>
      </pivotArea>
    </format>
    <format dxfId="3">
      <pivotArea collapsedLevelsAreSubtotals="1" fieldPosition="0">
        <references count="1">
          <reference field="6" count="1">
            <x v="12"/>
          </reference>
        </references>
      </pivotArea>
    </format>
    <format dxfId="2">
      <pivotArea collapsedLevelsAreSubtotals="1" fieldPosition="0">
        <references count="1">
          <reference field="6" count="1">
            <x v="13"/>
          </reference>
        </references>
      </pivotArea>
    </format>
    <format dxfId="1">
      <pivotArea collapsedLevelsAreSubtotals="1" fieldPosition="0">
        <references count="1">
          <reference field="6" count="1">
            <x v="16"/>
          </reference>
        </references>
      </pivotArea>
    </format>
    <format dxfId="0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4B5C5F-BF21-42AB-BFA9-18FF5ABBAE5C}" name="Tableau croisé dynamique3" cacheId="2" applyNumberFormats="0" applyBorderFormats="0" applyFontFormats="0" applyPatternFormats="0" applyAlignmentFormats="0" applyWidthHeightFormats="1" dataCaption="2017" updatedVersion="8" showMemberPropertyTips="0" useAutoFormatting="1" itemPrintTitles="1" createdVersion="1" indent="0" compact="0" compactData="0" gridDropZones="1" rowHeaderCaption="Tiers">
  <location ref="I4:K20" firstHeaderRow="1" firstDataRow="2" firstDataCol="1"/>
  <pivotFields count="7">
    <pivotField axis="axisRow" showAll="0" includeNewItemsInFilter="1">
      <items count="2">
        <item x="0"/>
        <item t="default"/>
      </items>
    </pivotField>
    <pivotField axis="axisRow" compact="0" numFmtId="14" outline="0" subtotalTop="0" showAll="0" includeNewItemsInFilter="1">
      <items count="50">
        <item x="0"/>
        <item x="1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8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axis="axisRow" showAll="0" includeNewItemsInFilter="1" nonAutoSortDefault="1">
      <items count="15">
        <item sd="0" x="10"/>
        <item sd="0" x="12"/>
        <item sd="0" x="1"/>
        <item sd="0" x="6"/>
        <item sd="0" x="9"/>
        <item sd="0" x="13"/>
        <item sd="0" x="0"/>
        <item sd="0" x="2"/>
        <item sd="0" x="3"/>
        <item sd="0" x="4"/>
        <item sd="0" x="5"/>
        <item sd="0" x="11"/>
        <item sd="0" x="8"/>
        <item sd="0" x="7"/>
        <item t="default"/>
      </items>
    </pivotField>
  </pivotFields>
  <rowFields count="3">
    <field x="6"/>
    <field x="0"/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17">
    <format dxfId="105">
      <pivotArea field="6" type="button" dataOnly="0" labelOnly="1" outline="0" axis="axisRow" fieldPosition="0"/>
    </format>
    <format dxfId="104">
      <pivotArea field="6" type="button" dataOnly="0" labelOnly="1" outline="0" axis="axisRow" fieldPosition="0"/>
    </format>
    <format dxfId="103">
      <pivotArea dataOnly="0" labelOnly="1" fieldPosition="0">
        <references count="1">
          <reference field="6" count="1">
            <x v="0"/>
          </reference>
        </references>
      </pivotArea>
    </format>
    <format dxfId="102">
      <pivotArea dataOnly="0" labelOnly="1" fieldPosition="0">
        <references count="1">
          <reference field="6" count="1">
            <x v="1"/>
          </reference>
        </references>
      </pivotArea>
    </format>
    <format dxfId="101">
      <pivotArea dataOnly="0" labelOnly="1" fieldPosition="0">
        <references count="1">
          <reference field="6" count="1">
            <x v="2"/>
          </reference>
        </references>
      </pivotArea>
    </format>
    <format dxfId="100">
      <pivotArea dataOnly="0" labelOnly="1" fieldPosition="0">
        <references count="1">
          <reference field="6" count="1">
            <x v="3"/>
          </reference>
        </references>
      </pivotArea>
    </format>
    <format dxfId="99">
      <pivotArea dataOnly="0" labelOnly="1" fieldPosition="0">
        <references count="1">
          <reference field="6" count="1">
            <x v="4"/>
          </reference>
        </references>
      </pivotArea>
    </format>
    <format dxfId="98">
      <pivotArea dataOnly="0" labelOnly="1" fieldPosition="0">
        <references count="1">
          <reference field="6" count="1">
            <x v="5"/>
          </reference>
        </references>
      </pivotArea>
    </format>
    <format dxfId="97">
      <pivotArea dataOnly="0" labelOnly="1" fieldPosition="0">
        <references count="1">
          <reference field="6" count="1">
            <x v="6"/>
          </reference>
        </references>
      </pivotArea>
    </format>
    <format dxfId="96">
      <pivotArea dataOnly="0" labelOnly="1" fieldPosition="0">
        <references count="1">
          <reference field="6" count="1">
            <x v="7"/>
          </reference>
        </references>
      </pivotArea>
    </format>
    <format dxfId="95">
      <pivotArea dataOnly="0" labelOnly="1" fieldPosition="0">
        <references count="1">
          <reference field="6" count="1">
            <x v="8"/>
          </reference>
        </references>
      </pivotArea>
    </format>
    <format dxfId="94">
      <pivotArea dataOnly="0" labelOnly="1" fieldPosition="0">
        <references count="1">
          <reference field="6" count="1">
            <x v="9"/>
          </reference>
        </references>
      </pivotArea>
    </format>
    <format dxfId="93">
      <pivotArea dataOnly="0" labelOnly="1" fieldPosition="0">
        <references count="1">
          <reference field="6" count="1">
            <x v="10"/>
          </reference>
        </references>
      </pivotArea>
    </format>
    <format dxfId="92">
      <pivotArea dataOnly="0" labelOnly="1" fieldPosition="0">
        <references count="1">
          <reference field="6" count="1">
            <x v="11"/>
          </reference>
        </references>
      </pivotArea>
    </format>
    <format dxfId="91">
      <pivotArea dataOnly="0" labelOnly="1" fieldPosition="0">
        <references count="1">
          <reference field="6" count="1">
            <x v="12"/>
          </reference>
        </references>
      </pivotArea>
    </format>
    <format dxfId="90">
      <pivotArea dataOnly="0" labelOnly="1" fieldPosition="0">
        <references count="1">
          <reference field="6" count="1">
            <x v="13"/>
          </reference>
        </references>
      </pivotArea>
    </format>
    <format dxfId="89">
      <pivotArea dataOnly="0" labelOnly="1" grandRow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74D0AD-C223-4503-888D-C0C73ECA5B74}" name="Tableau croisé dynamique10" cacheId="8" applyNumberFormats="0" applyBorderFormats="0" applyFontFormats="0" applyPatternFormats="0" applyAlignmentFormats="0" applyWidthHeightFormats="1" dataCaption="2023" updatedVersion="8" minRefreshableVersion="3" showCalcMbrs="0" useAutoFormatting="1" itemPrintTitles="1" createdVersion="3" indent="0" outline="1" outlineData="1" multipleFieldFilters="0" rowHeaderCaption="Tiers">
  <location ref="AG4:AI40" firstHeaderRow="1" firstDataRow="2" firstDataCol="1"/>
  <pivotFields count="8">
    <pivotField axis="axisRow" showAll="0">
      <items count="3">
        <item x="0"/>
        <item x="1"/>
        <item t="default"/>
      </items>
    </pivotField>
    <pivotField axis="axisRow" numFmtId="14" showAll="0" includeNewItemsInFilter="1">
      <items count="77">
        <item x="17"/>
        <item x="0"/>
        <item x="18"/>
        <item x="20"/>
        <item x="19"/>
        <item x="21"/>
        <item x="2"/>
        <item x="22"/>
        <item x="23"/>
        <item x="24"/>
        <item x="25"/>
        <item x="26"/>
        <item x="1"/>
        <item x="3"/>
        <item x="28"/>
        <item x="27"/>
        <item x="29"/>
        <item x="30"/>
        <item x="31"/>
        <item x="32"/>
        <item x="33"/>
        <item x="34"/>
        <item x="4"/>
        <item x="35"/>
        <item x="36"/>
        <item x="37"/>
        <item x="38"/>
        <item x="5"/>
        <item x="39"/>
        <item x="40"/>
        <item x="41"/>
        <item x="42"/>
        <item x="43"/>
        <item x="6"/>
        <item x="44"/>
        <item x="45"/>
        <item x="46"/>
        <item x="47"/>
        <item x="48"/>
        <item x="49"/>
        <item x="50"/>
        <item x="51"/>
        <item x="52"/>
        <item x="7"/>
        <item x="53"/>
        <item x="54"/>
        <item x="55"/>
        <item x="56"/>
        <item x="57"/>
        <item x="58"/>
        <item x="59"/>
        <item x="60"/>
        <item x="61"/>
        <item x="66"/>
        <item x="62"/>
        <item x="11"/>
        <item x="63"/>
        <item x="64"/>
        <item x="65"/>
        <item x="14"/>
        <item x="8"/>
        <item x="9"/>
        <item x="10"/>
        <item x="12"/>
        <item x="13"/>
        <item x="67"/>
        <item x="68"/>
        <item x="69"/>
        <item x="70"/>
        <item x="71"/>
        <item x="72"/>
        <item x="15"/>
        <item x="16"/>
        <item x="73"/>
        <item x="74"/>
        <item x="75"/>
        <item t="default"/>
      </items>
    </pivotField>
    <pivotField axis="axisRow" showAll="0">
      <items count="38">
        <item x="10"/>
        <item x="12"/>
        <item x="8"/>
        <item x="14"/>
        <item x="7"/>
        <item x="17"/>
        <item x="6"/>
        <item x="13"/>
        <item x="9"/>
        <item x="0"/>
        <item x="15"/>
        <item x="16"/>
        <item x="11"/>
        <item x="1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2"/>
        <item x="3"/>
        <item x="4"/>
        <item x="5"/>
        <item x="36"/>
        <item t="default"/>
      </items>
    </pivotField>
    <pivotField showAll="0"/>
    <pivotField dataField="1" showAll="0"/>
    <pivotField dataField="1" showAll="0"/>
    <pivotField axis="axisRow" showAll="0" includeNewItemsInFilter="1" nonAutoSortDefault="1">
      <items count="28">
        <item x="23"/>
        <item sd="0" x="9"/>
        <item sd="0" x="24"/>
        <item sd="0" x="21"/>
        <item sd="0" x="4"/>
        <item sd="0" x="19"/>
        <item sd="0" x="8"/>
        <item sd="0" x="12"/>
        <item x="22"/>
        <item sd="0" x="6"/>
        <item sd="0" x="2"/>
        <item sd="0" x="17"/>
        <item sd="0" x="18"/>
        <item sd="0" x="5"/>
        <item sd="0" x="26"/>
        <item sd="0" x="0"/>
        <item sd="0" x="13"/>
        <item sd="0" x="14"/>
        <item sd="0" x="15"/>
        <item sd="0" x="16"/>
        <item sd="0" x="20"/>
        <item sd="0" x="10"/>
        <item sd="0" x="25"/>
        <item sd="0" x="11"/>
        <item sd="0" x="7"/>
        <item sd="0" x="1"/>
        <item sd="0" x="3"/>
        <item t="default"/>
      </items>
    </pivotField>
    <pivotField numFmtId="165" showAll="0"/>
  </pivotFields>
  <rowFields count="4">
    <field x="6"/>
    <field x="0"/>
    <field x="2"/>
    <field x="1"/>
  </rowFields>
  <rowItems count="35">
    <i>
      <x/>
    </i>
    <i r="1">
      <x v="1"/>
    </i>
    <i r="2">
      <x v="25"/>
    </i>
    <i r="3">
      <x v="35"/>
    </i>
    <i r="3">
      <x v="50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r="1">
      <x v="1"/>
    </i>
    <i r="2">
      <x v="24"/>
    </i>
    <i r="3">
      <x v="33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4">
    <format dxfId="109">
      <pivotArea field="6" type="button" dataOnly="0" labelOnly="1" outline="0" axis="axisRow" fieldPosition="0"/>
    </format>
    <format dxfId="108">
      <pivotArea field="6" type="button" dataOnly="0" labelOnly="1" outline="0" axis="axisRow" fieldPosition="0"/>
    </format>
    <format dxfId="107">
      <pivotArea collapsedLevelsAreSubtotals="1" fieldPosition="0">
        <references count="1">
          <reference field="6" count="1">
            <x v="10"/>
          </reference>
        </references>
      </pivotArea>
    </format>
    <format dxfId="106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48B2A7-5007-4AB1-B46F-E86919268264}" name="Tableau croisé dynamique7" cacheId="6" applyNumberFormats="0" applyBorderFormats="0" applyFontFormats="0" applyPatternFormats="0" applyAlignmentFormats="0" applyWidthHeightFormats="1" dataCaption="2021" updatedVersion="8" minRefreshableVersion="3" showCalcMbrs="0" useAutoFormatting="1" itemPrintTitles="1" createdVersion="3" indent="0" outline="1" outlineData="1" multipleFieldFilters="0" rowHeaderCaption="Tiers">
  <location ref="Y4:AA31" firstHeaderRow="1" firstDataRow="2" firstDataCol="1"/>
  <pivotFields count="7">
    <pivotField axis="axisRow" showAll="0">
      <items count="3">
        <item sd="0" x="0"/>
        <item x="1"/>
        <item t="default"/>
      </items>
    </pivotField>
    <pivotField axis="axisRow" numFmtId="14" showAll="0" includeNewItemsInFilter="1">
      <items count="71"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5"/>
        <item x="35"/>
        <item x="36"/>
        <item x="37"/>
        <item x="38"/>
        <item x="39"/>
        <item x="40"/>
        <item x="41"/>
        <item x="42"/>
        <item x="43"/>
        <item x="0"/>
        <item x="1"/>
        <item x="2"/>
        <item x="3"/>
        <item x="4"/>
        <item x="6"/>
        <item x="7"/>
        <item x="8"/>
        <item x="9"/>
        <item x="47"/>
        <item x="44"/>
        <item x="45"/>
        <item x="46"/>
        <item x="10"/>
        <item x="11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59"/>
        <item x="61"/>
        <item x="62"/>
        <item x="64"/>
        <item x="65"/>
        <item x="63"/>
        <item x="66"/>
        <item x="14"/>
        <item x="67"/>
        <item x="68"/>
        <item x="69"/>
        <item x="12"/>
        <item x="13"/>
        <item t="default"/>
      </items>
    </pivotField>
    <pivotField showAll="0"/>
    <pivotField showAll="0"/>
    <pivotField dataField="1" showAll="0"/>
    <pivotField dataField="1" showAll="0"/>
    <pivotField axis="axisRow" showAll="0" includeNewItemsInFilter="1" nonAutoSortDefault="1">
      <items count="24">
        <item x="19"/>
        <item sd="0" x="3"/>
        <item sd="0" x="15"/>
        <item sd="0" x="10"/>
        <item sd="0" x="14"/>
        <item sd="0" x="9"/>
        <item sd="0" x="17"/>
        <item sd="0" x="18"/>
        <item sd="0" x="22"/>
        <item sd="0" x="2"/>
        <item sd="0" x="11"/>
        <item sd="0" x="13"/>
        <item sd="0" x="20"/>
        <item sd="0" x="0"/>
        <item sd="0" x="5"/>
        <item sd="0" x="6"/>
        <item sd="0" x="7"/>
        <item sd="0" x="8"/>
        <item sd="0" x="21"/>
        <item sd="0" x="12"/>
        <item sd="0" x="16"/>
        <item sd="0" x="4"/>
        <item sd="0" x="1"/>
        <item t="default"/>
      </items>
    </pivotField>
  </pivotFields>
  <rowFields count="3">
    <field x="6"/>
    <field x="0"/>
    <field x="1"/>
  </rowFields>
  <rowItems count="26">
    <i>
      <x/>
    </i>
    <i r="1">
      <x v="1"/>
    </i>
    <i r="2">
      <x v="52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9">
    <format dxfId="17">
      <pivotArea field="6" type="button" dataOnly="0" labelOnly="1" outline="0" axis="axisRow" fieldPosition="0"/>
    </format>
    <format dxfId="16">
      <pivotArea field="6" type="button" dataOnly="0" labelOnly="1" outline="0" axis="axisRow" fieldPosition="0"/>
    </format>
    <format dxfId="15">
      <pivotArea collapsedLevelsAreSubtotals="1" fieldPosition="0">
        <references count="1">
          <reference field="6" count="1">
            <x v="9"/>
          </reference>
        </references>
      </pivotArea>
    </format>
    <format dxfId="14">
      <pivotArea collapsedLevelsAreSubtotals="1" fieldPosition="0">
        <references count="1">
          <reference field="6" count="1">
            <x v="14"/>
          </reference>
        </references>
      </pivotArea>
    </format>
    <format dxfId="13">
      <pivotArea collapsedLevelsAreSubtotals="1" fieldPosition="0">
        <references count="1">
          <reference field="6" count="1">
            <x v="15"/>
          </reference>
        </references>
      </pivotArea>
    </format>
    <format dxfId="12">
      <pivotArea collapsedLevelsAreSubtotals="1" fieldPosition="0">
        <references count="1">
          <reference field="6" count="1">
            <x v="16"/>
          </reference>
        </references>
      </pivotArea>
    </format>
    <format dxfId="11">
      <pivotArea collapsedLevelsAreSubtotals="1" fieldPosition="0">
        <references count="1">
          <reference field="6" count="1">
            <x v="17"/>
          </reference>
        </references>
      </pivotArea>
    </format>
    <format dxfId="10">
      <pivotArea collapsedLevelsAreSubtotals="1" fieldPosition="0">
        <references count="1">
          <reference field="6" count="1">
            <x v="21"/>
          </reference>
        </references>
      </pivotArea>
    </format>
    <format dxfId="9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28B27B-DBCF-4DB7-B70D-F36844C1BA5A}" name="Tableau croisé dynamique1" cacheId="0" applyNumberFormats="0" applyBorderFormats="0" applyFontFormats="0" applyPatternFormats="0" applyAlignmentFormats="0" applyWidthHeightFormats="1" dataCaption="2015" updatedVersion="8" minRefreshableVersion="3" showMemberPropertyTips="0" useAutoFormatting="1" itemPrintTitles="1" createdVersion="3" indent="0" compact="0" compactData="0" rowHeaderCaption="Tiers">
  <location ref="A4:C21" firstHeaderRow="1" firstDataRow="2" firstDataCol="1"/>
  <pivotFields count="7">
    <pivotField axis="axisRow" showAll="0" includeNewItemsInFilter="1">
      <items count="2">
        <item sd="0" x="0"/>
        <item t="default"/>
      </items>
    </pivotField>
    <pivotField axis="axisRow" numFmtId="14" showAll="0" includeNewItemsInFilter="1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axis="axisRow" showAll="0" includeNewItemsInFilter="1" nonAutoSortDefault="1">
      <items count="16">
        <item sd="0" x="9"/>
        <item sd="0" x="12"/>
        <item sd="0" x="13"/>
        <item sd="0" x="7"/>
        <item sd="0" x="11"/>
        <item sd="0" x="6"/>
        <item sd="0" x="14"/>
        <item sd="0" x="1"/>
        <item sd="0" x="2"/>
        <item sd="0" x="3"/>
        <item sd="0" x="4"/>
        <item sd="0" x="5"/>
        <item sd="0" x="10"/>
        <item sd="0" x="8"/>
        <item sd="0" x="0"/>
        <item t="default"/>
      </items>
    </pivotField>
  </pivotFields>
  <rowFields count="3">
    <field x="6"/>
    <field x="0"/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20">
    <format dxfId="37">
      <pivotArea field="6" type="button" dataOnly="0" labelOnly="1" outline="0" axis="axisRow" fieldPosition="0"/>
    </format>
    <format dxfId="36">
      <pivotArea field="6" type="button" dataOnly="0" labelOnly="1" outline="0" axis="axisRow" fieldPosition="0"/>
    </format>
    <format dxfId="35">
      <pivotArea outline="0" fieldPosition="0">
        <references count="1">
          <reference field="4294967294" count="1">
            <x v="0"/>
          </reference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  <format dxfId="33">
      <pivotArea dataOnly="0" labelOnly="1" fieldPosition="0">
        <references count="1">
          <reference field="6" count="1">
            <x v="0"/>
          </reference>
        </references>
      </pivotArea>
    </format>
    <format dxfId="32">
      <pivotArea dataOnly="0" labelOnly="1" fieldPosition="0">
        <references count="1">
          <reference field="6" count="1">
            <x v="1"/>
          </reference>
        </references>
      </pivotArea>
    </format>
    <format dxfId="31">
      <pivotArea dataOnly="0" labelOnly="1" fieldPosition="0">
        <references count="1">
          <reference field="6" count="1">
            <x v="2"/>
          </reference>
        </references>
      </pivotArea>
    </format>
    <format dxfId="30">
      <pivotArea dataOnly="0" labelOnly="1" fieldPosition="0">
        <references count="1">
          <reference field="6" count="1">
            <x v="3"/>
          </reference>
        </references>
      </pivotArea>
    </format>
    <format dxfId="29">
      <pivotArea dataOnly="0" labelOnly="1" fieldPosition="0">
        <references count="1">
          <reference field="6" count="1">
            <x v="4"/>
          </reference>
        </references>
      </pivotArea>
    </format>
    <format dxfId="28">
      <pivotArea dataOnly="0" labelOnly="1" fieldPosition="0">
        <references count="1">
          <reference field="6" count="1">
            <x v="5"/>
          </reference>
        </references>
      </pivotArea>
    </format>
    <format dxfId="27">
      <pivotArea dataOnly="0" labelOnly="1" fieldPosition="0">
        <references count="1">
          <reference field="6" count="1">
            <x v="6"/>
          </reference>
        </references>
      </pivotArea>
    </format>
    <format dxfId="26">
      <pivotArea dataOnly="0" labelOnly="1" fieldPosition="0">
        <references count="1">
          <reference field="6" count="1">
            <x v="7"/>
          </reference>
        </references>
      </pivotArea>
    </format>
    <format dxfId="25">
      <pivotArea dataOnly="0" labelOnly="1" fieldPosition="0">
        <references count="1">
          <reference field="6" count="1">
            <x v="8"/>
          </reference>
        </references>
      </pivotArea>
    </format>
    <format dxfId="24">
      <pivotArea dataOnly="0" labelOnly="1" fieldPosition="0">
        <references count="1">
          <reference field="6" count="1">
            <x v="9"/>
          </reference>
        </references>
      </pivotArea>
    </format>
    <format dxfId="23">
      <pivotArea dataOnly="0" labelOnly="1" fieldPosition="0">
        <references count="1">
          <reference field="6" count="1">
            <x v="10"/>
          </reference>
        </references>
      </pivotArea>
    </format>
    <format dxfId="22">
      <pivotArea dataOnly="0" labelOnly="1" fieldPosition="0">
        <references count="1">
          <reference field="6" count="1">
            <x v="11"/>
          </reference>
        </references>
      </pivotArea>
    </format>
    <format dxfId="21">
      <pivotArea dataOnly="0" labelOnly="1" fieldPosition="0">
        <references count="1">
          <reference field="6" count="1">
            <x v="12"/>
          </reference>
        </references>
      </pivotArea>
    </format>
    <format dxfId="20">
      <pivotArea dataOnly="0" labelOnly="1" fieldPosition="0">
        <references count="1">
          <reference field="6" count="1">
            <x v="13"/>
          </reference>
        </references>
      </pivotArea>
    </format>
    <format dxfId="19">
      <pivotArea dataOnly="0" labelOnly="1" fieldPosition="0">
        <references count="1">
          <reference field="6" count="1">
            <x v="14"/>
          </reference>
        </references>
      </pivotArea>
    </format>
    <format dxfId="18">
      <pivotArea dataOnly="0" labelOnly="1" grandRow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11CF12-038E-4917-83A6-446773AEEAE5}" name="Tableau croisé dynamique2" cacheId="1" applyNumberFormats="0" applyBorderFormats="0" applyFontFormats="0" applyPatternFormats="0" applyAlignmentFormats="0" applyWidthHeightFormats="1" dataCaption="2016" updatedVersion="8" showMemberPropertyTips="0" useAutoFormatting="1" itemPrintTitles="1" createdVersion="1" indent="0" compact="0" compactData="0" gridDropZones="1" rowHeaderCaption="Tiers">
  <location ref="E4:G23" firstHeaderRow="1" firstDataRow="2" firstDataCol="1"/>
  <pivotFields count="7">
    <pivotField axis="axisRow" showAll="0" includeNewItemsInFilter="1">
      <items count="2">
        <item sd="0" x="0"/>
        <item t="default"/>
      </items>
    </pivotField>
    <pivotField axis="axisRow" compact="0" numFmtId="14" outline="0" subtotalTop="0" showAll="0" includeNewItemsInFilter="1">
      <items count="58">
        <item x="0"/>
        <item x="2"/>
        <item x="1"/>
        <item x="3"/>
        <item x="4"/>
        <item x="5"/>
        <item x="6"/>
        <item x="7"/>
        <item x="8"/>
        <item x="9"/>
        <item x="11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axis="axisRow" showAll="0" includeNewItemsInFilter="1" nonAutoSortDefault="1">
      <items count="18">
        <item sd="0" x="12"/>
        <item sd="0" x="15"/>
        <item sd="0" x="10"/>
        <item sd="0" x="14"/>
        <item sd="0" x="7"/>
        <item sd="0" x="11"/>
        <item sd="0" x="9"/>
        <item sd="0" x="16"/>
        <item sd="0" x="0"/>
        <item sd="0" x="1"/>
        <item sd="0" x="2"/>
        <item sd="0" x="3"/>
        <item sd="0" x="4"/>
        <item sd="0" x="13"/>
        <item sd="0" x="6"/>
        <item sd="0" x="8"/>
        <item sd="0" x="5"/>
        <item t="default"/>
      </items>
    </pivotField>
  </pivotFields>
  <rowFields count="3">
    <field x="6"/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20">
    <format dxfId="57">
      <pivotArea field="6" type="button" dataOnly="0" labelOnly="1" outline="0" axis="axisRow" fieldPosition="0"/>
    </format>
    <format dxfId="56">
      <pivotArea field="6" type="button" dataOnly="0" labelOnly="1" outline="0" axis="axisRow" fieldPosition="0"/>
    </format>
    <format dxfId="55">
      <pivotArea dataOnly="0" labelOnly="1" fieldPosition="0">
        <references count="1">
          <reference field="6" count="1">
            <x v="0"/>
          </reference>
        </references>
      </pivotArea>
    </format>
    <format dxfId="54">
      <pivotArea dataOnly="0" labelOnly="1" fieldPosition="0">
        <references count="1">
          <reference field="6" count="1">
            <x v="1"/>
          </reference>
        </references>
      </pivotArea>
    </format>
    <format dxfId="53">
      <pivotArea dataOnly="0" labelOnly="1" fieldPosition="0">
        <references count="1">
          <reference field="6" count="1">
            <x v="2"/>
          </reference>
        </references>
      </pivotArea>
    </format>
    <format dxfId="52">
      <pivotArea dataOnly="0" labelOnly="1" fieldPosition="0">
        <references count="1">
          <reference field="6" count="1">
            <x v="3"/>
          </reference>
        </references>
      </pivotArea>
    </format>
    <format dxfId="51">
      <pivotArea dataOnly="0" labelOnly="1" fieldPosition="0">
        <references count="1">
          <reference field="6" count="1">
            <x v="4"/>
          </reference>
        </references>
      </pivotArea>
    </format>
    <format dxfId="50">
      <pivotArea dataOnly="0" labelOnly="1" fieldPosition="0">
        <references count="1">
          <reference field="6" count="1">
            <x v="5"/>
          </reference>
        </references>
      </pivotArea>
    </format>
    <format dxfId="49">
      <pivotArea dataOnly="0" labelOnly="1" fieldPosition="0">
        <references count="1">
          <reference field="6" count="1">
            <x v="6"/>
          </reference>
        </references>
      </pivotArea>
    </format>
    <format dxfId="48">
      <pivotArea dataOnly="0" labelOnly="1" fieldPosition="0">
        <references count="1">
          <reference field="6" count="1">
            <x v="7"/>
          </reference>
        </references>
      </pivotArea>
    </format>
    <format dxfId="47">
      <pivotArea dataOnly="0" labelOnly="1" fieldPosition="0">
        <references count="1">
          <reference field="6" count="1">
            <x v="8"/>
          </reference>
        </references>
      </pivotArea>
    </format>
    <format dxfId="46">
      <pivotArea dataOnly="0" labelOnly="1" fieldPosition="0">
        <references count="1">
          <reference field="6" count="1">
            <x v="9"/>
          </reference>
        </references>
      </pivotArea>
    </format>
    <format dxfId="45">
      <pivotArea dataOnly="0" labelOnly="1" fieldPosition="0">
        <references count="1">
          <reference field="6" count="1">
            <x v="10"/>
          </reference>
        </references>
      </pivotArea>
    </format>
    <format dxfId="44">
      <pivotArea dataOnly="0" labelOnly="1" fieldPosition="0">
        <references count="1">
          <reference field="6" count="1">
            <x v="11"/>
          </reference>
        </references>
      </pivotArea>
    </format>
    <format dxfId="43">
      <pivotArea dataOnly="0" labelOnly="1" fieldPosition="0">
        <references count="1">
          <reference field="6" count="1">
            <x v="12"/>
          </reference>
        </references>
      </pivotArea>
    </format>
    <format dxfId="42">
      <pivotArea dataOnly="0" labelOnly="1" fieldPosition="0">
        <references count="1">
          <reference field="6" count="1">
            <x v="13"/>
          </reference>
        </references>
      </pivotArea>
    </format>
    <format dxfId="41">
      <pivotArea dataOnly="0" labelOnly="1" fieldPosition="0">
        <references count="1">
          <reference field="6" count="1">
            <x v="14"/>
          </reference>
        </references>
      </pivotArea>
    </format>
    <format dxfId="40">
      <pivotArea dataOnly="0" labelOnly="1" fieldPosition="0">
        <references count="1">
          <reference field="6" count="1">
            <x v="15"/>
          </reference>
        </references>
      </pivotArea>
    </format>
    <format dxfId="39">
      <pivotArea dataOnly="0" labelOnly="1" fieldPosition="0">
        <references count="1">
          <reference field="6" count="1">
            <x v="16"/>
          </reference>
        </references>
      </pivotArea>
    </format>
    <format dxfId="38">
      <pivotArea dataOnly="0" labelOnly="1" grandRow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564899-CA3F-4BE2-B8E4-A7B69DF63F11}" name="Tableau croisé dynamique11" cacheId="10" applyNumberFormats="0" applyBorderFormats="0" applyFontFormats="0" applyPatternFormats="0" applyAlignmentFormats="0" applyWidthHeightFormats="1" dataCaption="2024" updatedVersion="8" minRefreshableVersion="3" showCalcMbrs="0" useAutoFormatting="1" itemPrintTitles="1" createdVersion="3" indent="0" outline="1" outlineData="1" multipleFieldFilters="0" rowHeaderCaption="Tiers">
  <location ref="AK4:AM41" firstHeaderRow="1" firstDataRow="2" firstDataCol="1"/>
  <pivotFields count="8">
    <pivotField axis="axisRow" showAll="0">
      <items count="3">
        <item x="0"/>
        <item x="1"/>
        <item t="default"/>
      </items>
    </pivotField>
    <pivotField axis="axisRow" numFmtId="14" showAll="0" includeNewItemsInFilter="1">
      <items count="78">
        <item x="0"/>
        <item x="1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2"/>
        <item x="66"/>
        <item x="67"/>
        <item x="76"/>
        <item x="68"/>
        <item x="69"/>
        <item x="70"/>
        <item x="71"/>
        <item x="72"/>
        <item x="3"/>
        <item x="73"/>
        <item x="74"/>
        <item x="75"/>
        <item x="4"/>
        <item t="default"/>
      </items>
    </pivotField>
    <pivotField axis="axisRow" showAll="0">
      <items count="35">
        <item x="3"/>
        <item x="4"/>
        <item x="0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30"/>
        <item x="28"/>
        <item x="29"/>
        <item x="32"/>
        <item x="31"/>
        <item x="1"/>
        <item x="33"/>
        <item x="2"/>
        <item t="default"/>
      </items>
    </pivotField>
    <pivotField showAll="0"/>
    <pivotField dataField="1" showAll="0"/>
    <pivotField dataField="1" showAll="0"/>
    <pivotField axis="axisRow" showAll="0" includeNewItemsInFilter="1" nonAutoSortDefault="1">
      <items count="28">
        <item x="22"/>
        <item sd="0" x="13"/>
        <item sd="0" x="26"/>
        <item sd="0" x="16"/>
        <item sd="0" x="8"/>
        <item sd="0" x="7"/>
        <item sd="0" x="10"/>
        <item sd="0" x="3"/>
        <item sd="0" x="18"/>
        <item sd="0" x="11"/>
        <item sd="0" x="21"/>
        <item sd="0" x="17"/>
        <item sd="0" x="19"/>
        <item sd="0" x="24"/>
        <item sd="0" x="0"/>
        <item sd="0" x="20"/>
        <item sd="0" x="4"/>
        <item sd="0" x="5"/>
        <item sd="0" x="6"/>
        <item sd="0" x="14"/>
        <item sd="0" x="15"/>
        <item sd="0" x="25"/>
        <item sd="0" x="23"/>
        <item sd="0" x="9"/>
        <item sd="0" x="12"/>
        <item sd="0" x="2"/>
        <item sd="0" x="1"/>
        <item t="default"/>
      </items>
    </pivotField>
    <pivotField numFmtId="165" showAll="0"/>
  </pivotFields>
  <rowFields count="4">
    <field x="6"/>
    <field x="0"/>
    <field x="2"/>
    <field x="1"/>
  </rowFields>
  <rowItems count="36">
    <i>
      <x/>
    </i>
    <i r="1">
      <x v="1"/>
    </i>
    <i r="2">
      <x v="24"/>
    </i>
    <i r="3">
      <x v="42"/>
    </i>
    <i r="3">
      <x v="52"/>
    </i>
    <i r="3">
      <x v="60"/>
    </i>
    <i r="3">
      <x v="62"/>
    </i>
    <i r="2">
      <x v="26"/>
    </i>
    <i r="3">
      <x v="64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3">
    <format dxfId="60">
      <pivotArea field="6" type="button" dataOnly="0" labelOnly="1" outline="0" axis="axisRow" fieldPosition="0"/>
    </format>
    <format dxfId="59">
      <pivotArea field="6" type="button" dataOnly="0" labelOnly="1" outline="0" axis="axisRow" fieldPosition="0"/>
    </format>
    <format dxfId="58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4B25ED-2D56-4E60-86CF-BC1D852D6946}" name="Tableau croisé dynamique8" cacheId="7" applyNumberFormats="0" applyBorderFormats="0" applyFontFormats="0" applyPatternFormats="0" applyAlignmentFormats="0" applyWidthHeightFormats="1" dataCaption="2022" updatedVersion="8" minRefreshableVersion="3" showCalcMbrs="0" useAutoFormatting="1" itemPrintTitles="1" createdVersion="3" indent="0" outline="1" outlineData="1" multipleFieldFilters="0" rowHeaderCaption="Tiers">
  <location ref="AC4:AE38" firstHeaderRow="1" firstDataRow="2" firstDataCol="1"/>
  <pivotFields count="8">
    <pivotField axis="axisRow" showAll="0">
      <items count="3">
        <item x="0"/>
        <item x="1"/>
        <item t="default"/>
      </items>
    </pivotField>
    <pivotField axis="axisRow" numFmtId="14" showAll="0" includeNewItemsInFilter="1">
      <items count="88">
        <item x="0"/>
        <item x="1"/>
        <item x="16"/>
        <item x="17"/>
        <item x="18"/>
        <item x="19"/>
        <item x="20"/>
        <item x="21"/>
        <item x="28"/>
        <item x="22"/>
        <item x="23"/>
        <item x="24"/>
        <item x="26"/>
        <item x="25"/>
        <item x="27"/>
        <item x="29"/>
        <item x="30"/>
        <item x="31"/>
        <item x="33"/>
        <item x="32"/>
        <item x="2"/>
        <item x="3"/>
        <item x="4"/>
        <item x="35"/>
        <item x="34"/>
        <item x="36"/>
        <item x="37"/>
        <item x="38"/>
        <item x="39"/>
        <item x="40"/>
        <item x="41"/>
        <item x="5"/>
        <item x="42"/>
        <item x="43"/>
        <item x="44"/>
        <item x="45"/>
        <item x="46"/>
        <item x="6"/>
        <item x="47"/>
        <item x="48"/>
        <item x="49"/>
        <item x="50"/>
        <item x="52"/>
        <item x="7"/>
        <item x="51"/>
        <item x="53"/>
        <item x="54"/>
        <item x="56"/>
        <item x="55"/>
        <item x="57"/>
        <item x="8"/>
        <item x="58"/>
        <item x="9"/>
        <item x="59"/>
        <item x="60"/>
        <item x="61"/>
        <item x="62"/>
        <item x="63"/>
        <item x="10"/>
        <item x="64"/>
        <item x="65"/>
        <item x="66"/>
        <item x="11"/>
        <item x="12"/>
        <item x="67"/>
        <item x="68"/>
        <item x="69"/>
        <item x="70"/>
        <item x="71"/>
        <item x="13"/>
        <item x="72"/>
        <item x="73"/>
        <item x="74"/>
        <item x="75"/>
        <item x="76"/>
        <item x="77"/>
        <item x="78"/>
        <item x="79"/>
        <item x="80"/>
        <item x="15"/>
        <item x="81"/>
        <item x="14"/>
        <item x="82"/>
        <item x="83"/>
        <item x="84"/>
        <item x="85"/>
        <item x="86"/>
        <item t="default"/>
      </items>
    </pivotField>
    <pivotField axis="axisRow" showAll="0">
      <items count="41">
        <item x="32"/>
        <item x="18"/>
        <item x="26"/>
        <item m="1" x="38"/>
        <item x="25"/>
        <item x="22"/>
        <item x="34"/>
        <item x="15"/>
        <item x="24"/>
        <item x="3"/>
        <item x="27"/>
        <item x="8"/>
        <item x="17"/>
        <item x="14"/>
        <item x="31"/>
        <item x="7"/>
        <item x="28"/>
        <item sd="0" x="20"/>
        <item x="4"/>
        <item x="37"/>
        <item x="21"/>
        <item x="5"/>
        <item x="19"/>
        <item x="23"/>
        <item x="6"/>
        <item x="33"/>
        <item x="0"/>
        <item x="11"/>
        <item x="10"/>
        <item x="29"/>
        <item x="12"/>
        <item x="9"/>
        <item x="36"/>
        <item x="35"/>
        <item m="1" x="39"/>
        <item x="30"/>
        <item x="16"/>
        <item x="13"/>
        <item x="1"/>
        <item x="2"/>
        <item t="default"/>
      </items>
    </pivotField>
    <pivotField showAll="0"/>
    <pivotField dataField="1" showAll="0"/>
    <pivotField dataField="1" showAll="0"/>
    <pivotField axis="axisRow" showAll="0" includeNewItemsInFilter="1" nonAutoSortDefault="1">
      <items count="32">
        <item x="3"/>
        <item sd="0" x="14"/>
        <item sd="0" x="28"/>
        <item sd="0" x="19"/>
        <item sd="0" x="23"/>
        <item sd="0" x="12"/>
        <item m="1" x="29"/>
        <item sd="0" x="4"/>
        <item m="1" x="30"/>
        <item sd="0" x="5"/>
        <item sd="0" x="11"/>
        <item sd="0" x="26"/>
        <item sd="0" x="21"/>
        <item sd="0" x="15"/>
        <item sd="0" x="2"/>
        <item sd="0" x="22"/>
        <item sd="0" x="16"/>
        <item sd="0" x="27"/>
        <item sd="0" x="0"/>
        <item sd="0" x="7"/>
        <item sd="0" x="8"/>
        <item sd="0" x="9"/>
        <item sd="0" x="10"/>
        <item sd="0" x="18"/>
        <item sd="0" x="24"/>
        <item sd="0" x="13"/>
        <item sd="0" x="20"/>
        <item sd="0" x="17"/>
        <item sd="0" x="6"/>
        <item sd="0" x="1"/>
        <item sd="0" x="25"/>
        <item t="default"/>
      </items>
    </pivotField>
    <pivotField numFmtId="165" showAll="0"/>
  </pivotFields>
  <rowFields count="4">
    <field x="6"/>
    <field x="0"/>
    <field x="2"/>
    <field x="1"/>
  </rowFields>
  <rowItems count="33">
    <i>
      <x/>
    </i>
    <i r="1">
      <x v="1"/>
    </i>
    <i r="2">
      <x v="21"/>
    </i>
    <i r="3">
      <x v="3"/>
    </i>
    <i>
      <x v="1"/>
    </i>
    <i>
      <x v="2"/>
    </i>
    <i>
      <x v="3"/>
    </i>
    <i>
      <x v="4"/>
    </i>
    <i>
      <x v="5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9">
    <format dxfId="69">
      <pivotArea field="6" type="button" dataOnly="0" labelOnly="1" outline="0" axis="axisRow" fieldPosition="0"/>
    </format>
    <format dxfId="68">
      <pivotArea field="6" type="button" dataOnly="0" labelOnly="1" outline="0" axis="axisRow" fieldPosition="0"/>
    </format>
    <format dxfId="67">
      <pivotArea collapsedLevelsAreSubtotals="1" fieldPosition="0">
        <references count="1">
          <reference field="6" count="1">
            <x v="14"/>
          </reference>
        </references>
      </pivotArea>
    </format>
    <format dxfId="66">
      <pivotArea collapsedLevelsAreSubtotals="1" fieldPosition="0">
        <references count="1">
          <reference field="6" count="1">
            <x v="19"/>
          </reference>
        </references>
      </pivotArea>
    </format>
    <format dxfId="65">
      <pivotArea collapsedLevelsAreSubtotals="1" fieldPosition="0">
        <references count="1">
          <reference field="6" count="1">
            <x v="20"/>
          </reference>
        </references>
      </pivotArea>
    </format>
    <format dxfId="64">
      <pivotArea collapsedLevelsAreSubtotals="1" fieldPosition="0">
        <references count="1">
          <reference field="6" count="1">
            <x v="21"/>
          </reference>
        </references>
      </pivotArea>
    </format>
    <format dxfId="63">
      <pivotArea collapsedLevelsAreSubtotals="1" fieldPosition="0">
        <references count="1">
          <reference field="6" count="1">
            <x v="22"/>
          </reference>
        </references>
      </pivotArea>
    </format>
    <format dxfId="62">
      <pivotArea dataOnly="0" labelOnly="1" fieldPosition="0">
        <references count="1">
          <reference field="6" count="0"/>
        </references>
      </pivotArea>
    </format>
    <format dxfId="61">
      <pivotArea dataOnly="0" labelOnly="1" fieldPosition="0">
        <references count="1">
          <reference field="6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9BE154-7812-4905-80BA-9013EFFFE1C7}" name="Tableau croisé dynamique4" cacheId="3" applyNumberFormats="0" applyBorderFormats="0" applyFontFormats="0" applyPatternFormats="0" applyAlignmentFormats="0" applyWidthHeightFormats="1" dataCaption="2018" updatedVersion="8" minRefreshableVersion="3" showMemberPropertyTips="0" useAutoFormatting="1" itemPrintTitles="1" createdVersion="3" indent="0" compact="0" compactData="0" gridDropZones="1" rowHeaderCaption="Tiers">
  <location ref="M4:O23" firstHeaderRow="1" firstDataRow="2" firstDataCol="1"/>
  <pivotFields count="7">
    <pivotField axis="axisRow" showAll="0" includeNewItemsInFilter="1">
      <items count="3">
        <item x="0"/>
        <item x="1"/>
        <item t="default"/>
      </items>
    </pivotField>
    <pivotField axis="axisRow" compact="0" numFmtId="14" outline="0" subtotalTop="0" showAll="0" includeNewItemsInFilter="1">
      <items count="53">
        <item x="0"/>
        <item x="1"/>
        <item x="2"/>
        <item x="3"/>
        <item x="4"/>
        <item x="5"/>
        <item x="6"/>
        <item x="7"/>
        <item x="9"/>
        <item x="8"/>
        <item x="10"/>
        <item x="12"/>
        <item x="11"/>
        <item x="14"/>
        <item x="15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3"/>
        <item x="44"/>
        <item x="45"/>
        <item x="37"/>
        <item x="38"/>
        <item x="46"/>
        <item x="39"/>
        <item x="47"/>
        <item x="48"/>
        <item x="40"/>
        <item x="41"/>
        <item x="49"/>
        <item x="50"/>
        <item x="42"/>
        <item x="51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axis="axisRow" showAll="0" includeNewItemsInFilter="1" nonAutoSortDefault="1">
      <items count="18">
        <item sd="0" x="10"/>
        <item sd="0" x="13"/>
        <item sd="0" x="8"/>
        <item sd="0" x="14"/>
        <item sd="0" x="12"/>
        <item sd="0" x="6"/>
        <item sd="0" x="15"/>
        <item sd="0" x="9"/>
        <item sd="0" x="16"/>
        <item sd="0" x="0"/>
        <item sd="0" x="2"/>
        <item sd="0" x="3"/>
        <item sd="0" x="4"/>
        <item sd="0" x="5"/>
        <item sd="0" x="11"/>
        <item sd="0" x="7"/>
        <item sd="0" x="1"/>
        <item t="default"/>
      </items>
    </pivotField>
  </pivotFields>
  <rowFields count="3">
    <field x="6"/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5">
    <format dxfId="74">
      <pivotArea field="6" type="button" dataOnly="0" labelOnly="1" outline="0" axis="axisRow" fieldPosition="0"/>
    </format>
    <format dxfId="73">
      <pivotArea field="6" type="button" dataOnly="0" labelOnly="1" outline="0" axis="axisRow" fieldPosition="0"/>
    </format>
    <format dxfId="72">
      <pivotArea outline="0" fieldPosition="0">
        <references count="1">
          <reference field="4294967294" count="1">
            <x v="0"/>
          </reference>
        </references>
      </pivotArea>
    </format>
    <format dxfId="71">
      <pivotArea outline="0" fieldPosition="0">
        <references count="1">
          <reference field="4294967294" count="1">
            <x v="1"/>
          </reference>
        </references>
      </pivotArea>
    </format>
    <format dxfId="70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F2E6EF-E4C2-4E3D-BE75-64CF61A8FA9D}" name="Tableau croisé dynamique5" cacheId="4" applyNumberFormats="0" applyBorderFormats="0" applyFontFormats="0" applyPatternFormats="0" applyAlignmentFormats="0" applyWidthHeightFormats="1" dataCaption="2019" updatedVersion="8" minRefreshableVersion="3" showCalcMbrs="0" useAutoFormatting="1" itemPrintTitles="1" createdVersion="3" indent="0" outline="1" outlineData="1" multipleFieldFilters="0" rowHeaderCaption="Tiers">
  <location ref="Q4:S25" firstHeaderRow="1" firstDataRow="2" firstDataCol="1"/>
  <pivotFields count="7">
    <pivotField axis="axisRow" showAll="0">
      <items count="3">
        <item x="0"/>
        <item x="1"/>
        <item t="default"/>
      </items>
    </pivotField>
    <pivotField axis="axisRow" numFmtId="14" showAll="0" includeNewItemsInFilter="1">
      <items count="62">
        <item x="15"/>
        <item x="0"/>
        <item x="16"/>
        <item x="17"/>
        <item x="18"/>
        <item x="19"/>
        <item x="20"/>
        <item x="21"/>
        <item x="22"/>
        <item x="23"/>
        <item x="24"/>
        <item x="25"/>
        <item x="26"/>
        <item x="1"/>
        <item x="2"/>
        <item x="3"/>
        <item x="4"/>
        <item x="27"/>
        <item x="28"/>
        <item x="29"/>
        <item x="30"/>
        <item x="5"/>
        <item x="31"/>
        <item x="32"/>
        <item x="33"/>
        <item x="6"/>
        <item x="34"/>
        <item x="35"/>
        <item x="7"/>
        <item x="42"/>
        <item x="36"/>
        <item x="37"/>
        <item x="38"/>
        <item x="39"/>
        <item x="40"/>
        <item x="41"/>
        <item x="8"/>
        <item x="43"/>
        <item x="44"/>
        <item x="45"/>
        <item x="46"/>
        <item x="10"/>
        <item x="47"/>
        <item x="9"/>
        <item x="48"/>
        <item x="49"/>
        <item x="11"/>
        <item x="51"/>
        <item x="52"/>
        <item x="50"/>
        <item x="12"/>
        <item x="53"/>
        <item x="54"/>
        <item x="55"/>
        <item x="56"/>
        <item x="57"/>
        <item x="13"/>
        <item x="14"/>
        <item x="58"/>
        <item x="59"/>
        <item x="60"/>
        <item t="default"/>
      </items>
    </pivotField>
    <pivotField showAll="0"/>
    <pivotField showAll="0"/>
    <pivotField dataField="1" showAll="0"/>
    <pivotField dataField="1" showAll="0"/>
    <pivotField axis="axisRow" showAll="0" includeNewItemsInFilter="1" nonAutoSortDefault="1">
      <items count="20">
        <item sd="0" x="13"/>
        <item sd="0" x="15"/>
        <item sd="0" x="17"/>
        <item sd="0" x="2"/>
        <item sd="0" x="14"/>
        <item sd="0" x="16"/>
        <item sd="0" x="1"/>
        <item sd="0" x="8"/>
        <item sd="0" x="9"/>
        <item sd="0" x="12"/>
        <item sd="0" x="18"/>
        <item sd="0" x="0"/>
        <item sd="0" x="4"/>
        <item sd="0" x="5"/>
        <item sd="0" x="6"/>
        <item sd="0" x="7"/>
        <item sd="0" x="10"/>
        <item sd="0" x="11"/>
        <item sd="0" x="3"/>
        <item t="default"/>
      </items>
    </pivotField>
  </pivotFields>
  <rowFields count="3">
    <field x="6"/>
    <field x="0"/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11">
    <format dxfId="85">
      <pivotArea field="6" type="button" dataOnly="0" labelOnly="1" outline="0" axis="axisRow" fieldPosition="0"/>
    </format>
    <format dxfId="84">
      <pivotArea field="6" type="button" dataOnly="0" labelOnly="1" outline="0" axis="axisRow" fieldPosition="0"/>
    </format>
    <format dxfId="83">
      <pivotArea collapsedLevelsAreSubtotals="1" fieldPosition="0">
        <references count="1">
          <reference field="6" count="1">
            <x v="6"/>
          </reference>
        </references>
      </pivotArea>
    </format>
    <format dxfId="82">
      <pivotArea collapsedLevelsAreSubtotals="1" fieldPosition="0">
        <references count="1">
          <reference field="6" count="1">
            <x v="12"/>
          </reference>
        </references>
      </pivotArea>
    </format>
    <format dxfId="81">
      <pivotArea collapsedLevelsAreSubtotals="1" fieldPosition="0">
        <references count="1">
          <reference field="6" count="1">
            <x v="13"/>
          </reference>
        </references>
      </pivotArea>
    </format>
    <format dxfId="80">
      <pivotArea collapsedLevelsAreSubtotals="1" fieldPosition="0">
        <references count="1">
          <reference field="6" count="1">
            <x v="14"/>
          </reference>
        </references>
      </pivotArea>
    </format>
    <format dxfId="79">
      <pivotArea collapsedLevelsAreSubtotals="1" fieldPosition="0">
        <references count="1">
          <reference field="6" count="1">
            <x v="15"/>
          </reference>
        </references>
      </pivotArea>
    </format>
    <format dxfId="78">
      <pivotArea collapsedLevelsAreSubtotals="1" fieldPosition="0">
        <references count="1">
          <reference field="6" count="1">
            <x v="18"/>
          </reference>
        </references>
      </pivotArea>
    </format>
    <format dxfId="77">
      <pivotArea dataOnly="0" labelOnly="1" fieldPosition="0">
        <references count="1">
          <reference field="6" count="0"/>
        </references>
      </pivotArea>
    </format>
    <format dxfId="76">
      <pivotArea dataOnly="0" labelOnly="1" fieldPosition="0">
        <references count="1">
          <reference field="6" count="1">
            <x v="1"/>
          </reference>
        </references>
      </pivotArea>
    </format>
    <format dxfId="75">
      <pivotArea dataOnly="0" labelOnly="1" fieldPosition="0">
        <references count="1">
          <reference field="6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04EFB2-7FC6-418D-8AFD-5F43322235A5}" name="Tableau croisé dynamique9" cacheId="9" applyNumberFormats="0" applyBorderFormats="0" applyFontFormats="0" applyPatternFormats="0" applyAlignmentFormats="0" applyWidthHeightFormats="1" dataCaption="2025" updatedVersion="8" minRefreshableVersion="3" showCalcMbrs="0" useAutoFormatting="1" itemPrintTitles="1" createdVersion="3" indent="0" outline="1" outlineData="1" multipleFieldFilters="0" rowHeaderCaption="Tiers">
  <location ref="AO4:AQ13" firstHeaderRow="1" firstDataRow="2" firstDataCol="1"/>
  <pivotFields count="8">
    <pivotField axis="axisRow" showAll="0">
      <items count="3">
        <item x="0"/>
        <item x="1"/>
        <item t="default"/>
      </items>
    </pivotField>
    <pivotField axis="axisRow" numFmtId="14" showAll="0" includeNewItemsInFilter="1">
      <items count="4">
        <item x="0"/>
        <item x="1"/>
        <item x="2"/>
        <item t="default"/>
      </items>
    </pivotField>
    <pivotField axis="axisRow" showAll="0">
      <items count="7">
        <item x="2"/>
        <item x="0"/>
        <item x="4"/>
        <item x="5"/>
        <item x="1"/>
        <item x="3"/>
        <item t="default"/>
      </items>
    </pivotField>
    <pivotField showAll="0"/>
    <pivotField dataField="1" showAll="0"/>
    <pivotField dataField="1" showAll="0"/>
    <pivotField axis="axisRow" showAll="0" includeNewItemsInFilter="1" nonAutoSortDefault="1">
      <items count="8">
        <item sd="0" x="1"/>
        <item sd="0" x="0"/>
        <item sd="0" x="3"/>
        <item sd="0" x="4"/>
        <item sd="0" x="5"/>
        <item sd="0" x="6"/>
        <item sd="0" x="2"/>
        <item t="default"/>
      </items>
    </pivotField>
    <pivotField numFmtId="165" showAll="0"/>
  </pivotFields>
  <rowFields count="4">
    <field x="6"/>
    <field x="0"/>
    <field x="2"/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bit" fld="4" baseField="0" baseItem="0" numFmtId="165"/>
    <dataField name="Somme de crédit" fld="5" baseField="0" baseItem="0" numFmtId="165"/>
  </dataFields>
  <formats count="3">
    <format dxfId="88">
      <pivotArea field="6" type="button" dataOnly="0" labelOnly="1" outline="0" axis="axisRow" fieldPosition="0"/>
    </format>
    <format dxfId="87">
      <pivotArea field="6" type="button" dataOnly="0" labelOnly="1" outline="0" axis="axisRow" fieldPosition="0"/>
    </format>
    <format dxfId="86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433"/>
  <sheetViews>
    <sheetView zoomScaleNormal="100" workbookViewId="0">
      <pane ySplit="1155" topLeftCell="A422" activePane="bottomLeft"/>
      <selection activeCell="C281" sqref="C281"/>
      <selection pane="bottomLeft" activeCell="J433" sqref="J433"/>
    </sheetView>
  </sheetViews>
  <sheetFormatPr baseColWidth="10" defaultRowHeight="14.4" x14ac:dyDescent="0.3"/>
  <cols>
    <col min="2" max="2" width="11.33203125" bestFit="1" customWidth="1"/>
    <col min="3" max="3" width="20.109375" bestFit="1" customWidth="1"/>
    <col min="4" max="4" width="8.6640625" bestFit="1" customWidth="1"/>
    <col min="5" max="5" width="3.88671875" customWidth="1"/>
    <col min="6" max="6" width="11.88671875" style="5" bestFit="1" customWidth="1"/>
    <col min="7" max="7" width="11.77734375" style="5" bestFit="1" customWidth="1"/>
    <col min="8" max="8" width="11.21875" bestFit="1" customWidth="1"/>
    <col min="9" max="9" width="10.5546875" customWidth="1"/>
    <col min="10" max="10" width="11.77734375" bestFit="1" customWidth="1"/>
    <col min="11" max="11" width="11.88671875" bestFit="1" customWidth="1"/>
    <col min="12" max="14" width="11.6640625" bestFit="1" customWidth="1"/>
    <col min="16" max="16" width="11.77734375" bestFit="1" customWidth="1"/>
    <col min="18" max="21" width="12" bestFit="1" customWidth="1"/>
  </cols>
  <sheetData>
    <row r="2" spans="2:9" x14ac:dyDescent="0.3">
      <c r="F2" s="5" t="s">
        <v>11</v>
      </c>
      <c r="G2" s="5" t="s">
        <v>12</v>
      </c>
      <c r="H2" s="5" t="s">
        <v>6</v>
      </c>
      <c r="I2" s="5"/>
    </row>
    <row r="3" spans="2:9" x14ac:dyDescent="0.3">
      <c r="B3" s="1">
        <v>42004</v>
      </c>
      <c r="F3" s="6"/>
      <c r="G3" s="4">
        <v>36787.22</v>
      </c>
    </row>
    <row r="4" spans="2:9" x14ac:dyDescent="0.3">
      <c r="B4" s="1"/>
      <c r="F4" s="6"/>
      <c r="G4" s="6"/>
    </row>
    <row r="5" spans="2:9" x14ac:dyDescent="0.3">
      <c r="B5" s="1">
        <v>42004</v>
      </c>
      <c r="C5" t="s">
        <v>15</v>
      </c>
      <c r="D5" s="3">
        <v>4144156</v>
      </c>
      <c r="E5" s="2"/>
      <c r="F5" s="4">
        <v>5964</v>
      </c>
      <c r="G5" s="6"/>
      <c r="H5" s="1">
        <v>42039</v>
      </c>
      <c r="I5" s="1"/>
    </row>
    <row r="6" spans="2:9" x14ac:dyDescent="0.3">
      <c r="B6" s="1">
        <v>42004</v>
      </c>
      <c r="C6" t="s">
        <v>16</v>
      </c>
      <c r="D6" s="3">
        <v>4144157</v>
      </c>
      <c r="E6" s="2"/>
      <c r="F6" s="4">
        <v>12525</v>
      </c>
      <c r="G6" s="6"/>
      <c r="H6" s="1">
        <v>42038</v>
      </c>
      <c r="I6" s="1"/>
    </row>
    <row r="7" spans="2:9" x14ac:dyDescent="0.3">
      <c r="B7" s="1">
        <v>42006</v>
      </c>
      <c r="C7" t="s">
        <v>7</v>
      </c>
      <c r="F7" s="8"/>
      <c r="G7" s="4">
        <v>49984</v>
      </c>
      <c r="H7" s="1">
        <v>42006</v>
      </c>
      <c r="I7" s="1"/>
    </row>
    <row r="8" spans="2:9" x14ac:dyDescent="0.3">
      <c r="B8" s="1">
        <v>42009</v>
      </c>
      <c r="C8" t="s">
        <v>13</v>
      </c>
      <c r="F8" s="8">
        <v>17.16</v>
      </c>
      <c r="G8" s="4"/>
      <c r="H8" s="1">
        <v>42009</v>
      </c>
      <c r="I8" s="1"/>
    </row>
    <row r="9" spans="2:9" x14ac:dyDescent="0.3">
      <c r="B9" s="1">
        <v>42011</v>
      </c>
      <c r="C9" t="s">
        <v>9</v>
      </c>
      <c r="F9" s="8"/>
      <c r="G9" s="4">
        <v>150000</v>
      </c>
      <c r="H9" s="1">
        <v>42011</v>
      </c>
      <c r="I9" s="1"/>
    </row>
    <row r="10" spans="2:9" x14ac:dyDescent="0.3">
      <c r="B10" s="1">
        <v>42012</v>
      </c>
      <c r="C10" t="s">
        <v>0</v>
      </c>
      <c r="D10">
        <v>4144150</v>
      </c>
      <c r="F10" s="8">
        <v>29820</v>
      </c>
      <c r="G10" s="4"/>
      <c r="H10" s="1">
        <v>42034</v>
      </c>
      <c r="I10" s="1"/>
    </row>
    <row r="11" spans="2:9" x14ac:dyDescent="0.3">
      <c r="B11" s="1">
        <v>42012</v>
      </c>
      <c r="C11" t="s">
        <v>1</v>
      </c>
      <c r="D11">
        <v>4144151</v>
      </c>
      <c r="F11" s="8">
        <v>30000</v>
      </c>
      <c r="G11" s="4"/>
      <c r="H11" s="1">
        <v>42020</v>
      </c>
      <c r="I11" s="1"/>
    </row>
    <row r="12" spans="2:9" x14ac:dyDescent="0.3">
      <c r="B12" s="1">
        <v>42012</v>
      </c>
      <c r="C12" t="s">
        <v>2</v>
      </c>
      <c r="D12">
        <v>4144152</v>
      </c>
      <c r="F12" s="8">
        <v>26683.919999999998</v>
      </c>
      <c r="G12" s="4"/>
      <c r="H12" s="1">
        <v>42026</v>
      </c>
      <c r="I12" s="1"/>
    </row>
    <row r="13" spans="2:9" x14ac:dyDescent="0.3">
      <c r="B13" s="1">
        <v>42012</v>
      </c>
      <c r="C13" t="s">
        <v>2</v>
      </c>
      <c r="D13">
        <v>4144153</v>
      </c>
      <c r="F13" s="8">
        <v>3316.08</v>
      </c>
      <c r="G13" s="4"/>
      <c r="H13" s="1">
        <v>42082</v>
      </c>
      <c r="I13" s="1"/>
    </row>
    <row r="14" spans="2:9" x14ac:dyDescent="0.3">
      <c r="B14" s="1">
        <v>42012</v>
      </c>
      <c r="C14" t="s">
        <v>3</v>
      </c>
      <c r="D14">
        <v>4144154</v>
      </c>
      <c r="F14" s="8">
        <v>30000</v>
      </c>
      <c r="G14" s="4"/>
      <c r="H14" s="1">
        <v>42016</v>
      </c>
      <c r="I14" s="1"/>
    </row>
    <row r="15" spans="2:9" x14ac:dyDescent="0.3">
      <c r="B15" s="1">
        <v>42013</v>
      </c>
      <c r="C15" t="s">
        <v>10</v>
      </c>
      <c r="D15">
        <v>4144155</v>
      </c>
      <c r="F15" s="8">
        <v>5820.67</v>
      </c>
      <c r="G15" s="4"/>
      <c r="H15" s="1">
        <v>42034</v>
      </c>
      <c r="I15" s="1"/>
    </row>
    <row r="16" spans="2:9" x14ac:dyDescent="0.3">
      <c r="B16" s="1">
        <v>42018</v>
      </c>
      <c r="C16" t="s">
        <v>8</v>
      </c>
      <c r="F16" s="8">
        <v>104.96</v>
      </c>
      <c r="G16" s="4"/>
      <c r="H16" s="1">
        <v>42018</v>
      </c>
      <c r="I16" s="1"/>
    </row>
    <row r="17" spans="2:10" x14ac:dyDescent="0.3">
      <c r="B17" s="1">
        <v>42026</v>
      </c>
      <c r="C17" t="s">
        <v>14</v>
      </c>
      <c r="F17" s="8">
        <v>2982</v>
      </c>
      <c r="G17" s="4"/>
      <c r="H17" s="1">
        <v>42026</v>
      </c>
      <c r="I17" s="1"/>
    </row>
    <row r="18" spans="2:10" x14ac:dyDescent="0.3">
      <c r="B18" s="1">
        <v>42036</v>
      </c>
      <c r="C18" t="s">
        <v>17</v>
      </c>
      <c r="D18">
        <v>4144158</v>
      </c>
      <c r="F18" s="8">
        <v>13799.29</v>
      </c>
      <c r="G18" s="4"/>
      <c r="H18" s="1">
        <v>42048</v>
      </c>
      <c r="I18" s="1"/>
    </row>
    <row r="19" spans="2:10" x14ac:dyDescent="0.3">
      <c r="B19" s="1">
        <v>42038</v>
      </c>
      <c r="C19" t="s">
        <v>13</v>
      </c>
      <c r="F19" s="8">
        <v>22.52</v>
      </c>
      <c r="G19" s="4"/>
      <c r="H19" s="1">
        <v>42280</v>
      </c>
      <c r="I19" s="1"/>
    </row>
    <row r="20" spans="2:10" x14ac:dyDescent="0.3">
      <c r="B20" s="1">
        <v>42054</v>
      </c>
      <c r="C20" t="s">
        <v>18</v>
      </c>
      <c r="F20" s="8">
        <v>23876</v>
      </c>
      <c r="G20" s="4"/>
      <c r="H20" s="1">
        <v>42059</v>
      </c>
      <c r="I20" s="1"/>
    </row>
    <row r="21" spans="2:10" x14ac:dyDescent="0.3">
      <c r="B21" s="1">
        <v>42066</v>
      </c>
      <c r="C21" t="s">
        <v>13</v>
      </c>
      <c r="F21" s="8">
        <v>3.32</v>
      </c>
      <c r="G21" s="4"/>
      <c r="H21" s="1">
        <v>42073</v>
      </c>
      <c r="I21" s="1"/>
    </row>
    <row r="22" spans="2:10" x14ac:dyDescent="0.3">
      <c r="B22" s="1">
        <v>42073</v>
      </c>
      <c r="C22" t="s">
        <v>13</v>
      </c>
      <c r="F22" s="8">
        <v>17.16</v>
      </c>
      <c r="G22" s="4"/>
      <c r="H22" s="1">
        <v>42073</v>
      </c>
      <c r="I22" s="1"/>
    </row>
    <row r="23" spans="2:10" x14ac:dyDescent="0.3">
      <c r="B23" s="1">
        <v>42074</v>
      </c>
      <c r="C23" t="s">
        <v>19</v>
      </c>
      <c r="D23">
        <v>4144159</v>
      </c>
      <c r="F23" s="8">
        <v>95</v>
      </c>
      <c r="G23" s="4"/>
      <c r="H23" s="1">
        <v>42076</v>
      </c>
      <c r="I23" s="1"/>
    </row>
    <row r="24" spans="2:10" x14ac:dyDescent="0.3">
      <c r="B24" s="1">
        <v>42082</v>
      </c>
      <c r="C24" t="s">
        <v>2</v>
      </c>
      <c r="D24">
        <v>4144153</v>
      </c>
      <c r="F24" s="8">
        <v>-3316.08</v>
      </c>
      <c r="G24" s="4"/>
      <c r="H24" s="1">
        <v>42082</v>
      </c>
      <c r="I24" s="1"/>
    </row>
    <row r="25" spans="2:10" x14ac:dyDescent="0.3">
      <c r="B25" s="1">
        <v>42082</v>
      </c>
      <c r="C25" t="s">
        <v>0</v>
      </c>
      <c r="D25">
        <v>4144160</v>
      </c>
      <c r="F25" s="8">
        <v>6547.31</v>
      </c>
      <c r="G25" s="4"/>
      <c r="H25" s="1">
        <v>42088</v>
      </c>
      <c r="I25" s="1"/>
    </row>
    <row r="26" spans="2:10" x14ac:dyDescent="0.3">
      <c r="B26" s="1">
        <v>42082</v>
      </c>
      <c r="C26" t="s">
        <v>1</v>
      </c>
      <c r="D26">
        <v>4144161</v>
      </c>
      <c r="F26" s="8">
        <v>6600</v>
      </c>
      <c r="G26" s="4"/>
      <c r="H26" s="1">
        <v>42089</v>
      </c>
      <c r="I26" s="1"/>
    </row>
    <row r="27" spans="2:10" x14ac:dyDescent="0.3">
      <c r="B27" s="1">
        <v>42082</v>
      </c>
      <c r="C27" t="s">
        <v>2</v>
      </c>
      <c r="D27">
        <v>4144162</v>
      </c>
      <c r="F27" s="8">
        <v>6600</v>
      </c>
      <c r="G27" s="4"/>
      <c r="H27" s="1">
        <v>42089</v>
      </c>
      <c r="I27" s="1"/>
    </row>
    <row r="28" spans="2:10" x14ac:dyDescent="0.3">
      <c r="B28" s="1">
        <v>42082</v>
      </c>
      <c r="C28" t="s">
        <v>2</v>
      </c>
      <c r="D28">
        <v>4144162</v>
      </c>
      <c r="F28" s="8">
        <v>3316.08</v>
      </c>
      <c r="G28" s="4"/>
      <c r="H28" s="1">
        <v>42089</v>
      </c>
      <c r="I28" s="1"/>
    </row>
    <row r="29" spans="2:10" x14ac:dyDescent="0.3">
      <c r="B29" s="1">
        <v>42082</v>
      </c>
      <c r="C29" t="s">
        <v>3</v>
      </c>
      <c r="D29">
        <v>4144163</v>
      </c>
      <c r="F29" s="8">
        <v>6640</v>
      </c>
      <c r="G29" s="4"/>
      <c r="H29" s="1">
        <v>42087</v>
      </c>
      <c r="I29" s="1"/>
    </row>
    <row r="30" spans="2:10" x14ac:dyDescent="0.3">
      <c r="B30" s="1">
        <v>42094</v>
      </c>
      <c r="C30" t="s">
        <v>7</v>
      </c>
      <c r="F30" s="8"/>
      <c r="G30" s="4">
        <v>25591.06</v>
      </c>
      <c r="H30" s="1">
        <v>42094</v>
      </c>
      <c r="I30" s="1"/>
      <c r="J30" s="4"/>
    </row>
    <row r="31" spans="2:10" x14ac:dyDescent="0.3">
      <c r="B31" s="1">
        <v>42095</v>
      </c>
      <c r="C31" t="s">
        <v>20</v>
      </c>
      <c r="D31">
        <v>4144164</v>
      </c>
      <c r="F31" s="8">
        <v>281.42</v>
      </c>
      <c r="G31" s="4"/>
      <c r="H31" s="1">
        <v>42097</v>
      </c>
      <c r="I31" s="1"/>
    </row>
    <row r="32" spans="2:10" x14ac:dyDescent="0.3">
      <c r="B32" s="1">
        <v>42096</v>
      </c>
      <c r="C32" t="s">
        <v>13</v>
      </c>
      <c r="F32" s="8">
        <v>25.46</v>
      </c>
      <c r="G32" s="4"/>
      <c r="H32" s="1">
        <v>42096</v>
      </c>
      <c r="I32" s="1"/>
    </row>
    <row r="33" spans="2:9" x14ac:dyDescent="0.3">
      <c r="B33" s="1">
        <v>42101</v>
      </c>
      <c r="C33" t="s">
        <v>7</v>
      </c>
      <c r="F33" s="8"/>
      <c r="G33" s="4">
        <v>150000</v>
      </c>
      <c r="H33" s="1">
        <v>42101</v>
      </c>
      <c r="I33" s="1"/>
    </row>
    <row r="34" spans="2:9" x14ac:dyDescent="0.3">
      <c r="B34" s="1">
        <v>42103</v>
      </c>
      <c r="C34" t="s">
        <v>3</v>
      </c>
      <c r="D34" t="s">
        <v>4</v>
      </c>
      <c r="F34" s="8">
        <v>10000</v>
      </c>
      <c r="G34" s="4"/>
      <c r="H34" s="1">
        <v>42103</v>
      </c>
      <c r="I34" s="1"/>
    </row>
    <row r="35" spans="2:9" x14ac:dyDescent="0.3">
      <c r="B35" s="1">
        <v>42106</v>
      </c>
      <c r="C35" t="s">
        <v>0</v>
      </c>
      <c r="D35">
        <v>4144165</v>
      </c>
      <c r="F35" s="8">
        <v>24850</v>
      </c>
      <c r="G35" s="4"/>
      <c r="H35" s="1">
        <v>42115</v>
      </c>
      <c r="I35" s="1"/>
    </row>
    <row r="36" spans="2:9" x14ac:dyDescent="0.3">
      <c r="B36" s="1">
        <v>42106</v>
      </c>
      <c r="C36" t="s">
        <v>1</v>
      </c>
      <c r="D36">
        <v>4144166</v>
      </c>
      <c r="F36" s="8">
        <v>25050</v>
      </c>
      <c r="G36" s="4"/>
      <c r="H36" s="1">
        <v>42114</v>
      </c>
      <c r="I36" s="1"/>
    </row>
    <row r="37" spans="2:9" x14ac:dyDescent="0.3">
      <c r="B37" s="1">
        <v>42106</v>
      </c>
      <c r="C37" t="s">
        <v>2</v>
      </c>
      <c r="D37">
        <v>4144167</v>
      </c>
      <c r="F37" s="8">
        <v>25050</v>
      </c>
      <c r="G37" s="4"/>
      <c r="H37" s="1">
        <v>42110</v>
      </c>
      <c r="I37" s="1"/>
    </row>
    <row r="38" spans="2:9" x14ac:dyDescent="0.3">
      <c r="B38" s="1">
        <v>42106</v>
      </c>
      <c r="C38" t="s">
        <v>3</v>
      </c>
      <c r="D38">
        <v>4144168</v>
      </c>
      <c r="F38" s="8">
        <v>15010</v>
      </c>
      <c r="G38" s="4"/>
      <c r="H38" s="1">
        <v>42110</v>
      </c>
      <c r="I38" s="1"/>
    </row>
    <row r="39" spans="2:9" x14ac:dyDescent="0.3">
      <c r="B39" s="1">
        <v>42108</v>
      </c>
      <c r="C39" t="s">
        <v>8</v>
      </c>
      <c r="F39" s="8">
        <v>126.76</v>
      </c>
      <c r="G39" s="4"/>
      <c r="H39" s="1">
        <v>42108</v>
      </c>
      <c r="I39" s="1"/>
    </row>
    <row r="40" spans="2:9" x14ac:dyDescent="0.3">
      <c r="B40" s="1">
        <v>42115</v>
      </c>
      <c r="C40" t="s">
        <v>21</v>
      </c>
      <c r="D40">
        <v>4144169</v>
      </c>
      <c r="F40" s="8">
        <v>60</v>
      </c>
      <c r="G40" s="4"/>
    </row>
    <row r="41" spans="2:9" x14ac:dyDescent="0.3">
      <c r="B41" s="1">
        <v>42115</v>
      </c>
      <c r="C41" t="s">
        <v>22</v>
      </c>
      <c r="D41">
        <v>4144169</v>
      </c>
      <c r="F41" s="8">
        <v>-60</v>
      </c>
      <c r="G41" s="4"/>
    </row>
    <row r="42" spans="2:9" x14ac:dyDescent="0.3">
      <c r="B42" s="1">
        <v>42116</v>
      </c>
      <c r="C42" t="s">
        <v>25</v>
      </c>
      <c r="F42" s="8">
        <v>3962</v>
      </c>
      <c r="G42" s="4"/>
      <c r="H42" s="1">
        <v>42116</v>
      </c>
      <c r="I42" s="1"/>
    </row>
    <row r="43" spans="2:9" x14ac:dyDescent="0.3">
      <c r="B43" s="1">
        <v>42124</v>
      </c>
      <c r="C43" t="s">
        <v>23</v>
      </c>
      <c r="D43">
        <v>4144170</v>
      </c>
      <c r="F43" s="8">
        <v>600</v>
      </c>
      <c r="G43" s="4"/>
      <c r="H43" s="1">
        <v>42129</v>
      </c>
      <c r="I43" s="1"/>
    </row>
    <row r="44" spans="2:9" x14ac:dyDescent="0.3">
      <c r="B44" s="1">
        <v>42129</v>
      </c>
      <c r="C44" t="s">
        <v>24</v>
      </c>
      <c r="F44" s="8">
        <v>267</v>
      </c>
      <c r="G44" s="4"/>
      <c r="H44" s="1">
        <v>42131</v>
      </c>
      <c r="I44" s="1"/>
    </row>
    <row r="45" spans="2:9" x14ac:dyDescent="0.3">
      <c r="B45" s="1">
        <v>42129</v>
      </c>
      <c r="C45" t="s">
        <v>13</v>
      </c>
      <c r="F45" s="8">
        <v>17.16</v>
      </c>
      <c r="G45" s="4"/>
      <c r="H45" s="1">
        <v>42129</v>
      </c>
      <c r="I45" s="1"/>
    </row>
    <row r="46" spans="2:9" x14ac:dyDescent="0.3">
      <c r="B46" s="1">
        <v>42143</v>
      </c>
      <c r="C46" t="s">
        <v>26</v>
      </c>
      <c r="F46" s="8">
        <v>24949</v>
      </c>
      <c r="G46" s="4"/>
      <c r="H46" s="1">
        <v>42144</v>
      </c>
      <c r="I46" s="1"/>
    </row>
    <row r="47" spans="2:9" x14ac:dyDescent="0.3">
      <c r="B47" s="1">
        <v>42151</v>
      </c>
      <c r="C47" t="s">
        <v>27</v>
      </c>
      <c r="D47">
        <v>8942331</v>
      </c>
      <c r="F47" s="8">
        <v>449.4</v>
      </c>
      <c r="G47" s="4"/>
      <c r="H47" s="1">
        <v>42156</v>
      </c>
      <c r="I47" s="1"/>
    </row>
    <row r="48" spans="2:9" x14ac:dyDescent="0.3">
      <c r="B48" s="1">
        <v>42154</v>
      </c>
      <c r="C48" t="s">
        <v>27</v>
      </c>
      <c r="D48">
        <v>8942332</v>
      </c>
      <c r="F48" s="8">
        <v>86.45</v>
      </c>
      <c r="G48" s="4"/>
      <c r="H48" s="1">
        <v>42159</v>
      </c>
      <c r="I48" s="1"/>
    </row>
    <row r="49" spans="2:9" x14ac:dyDescent="0.3">
      <c r="B49" s="1">
        <v>42157</v>
      </c>
      <c r="C49" t="s">
        <v>13</v>
      </c>
      <c r="F49" s="8">
        <v>17.16</v>
      </c>
      <c r="G49" s="4"/>
      <c r="H49" s="1">
        <v>42157</v>
      </c>
      <c r="I49" s="1"/>
    </row>
    <row r="50" spans="2:9" x14ac:dyDescent="0.3">
      <c r="B50" s="1">
        <v>42164</v>
      </c>
      <c r="C50" t="s">
        <v>27</v>
      </c>
      <c r="D50">
        <v>8942333</v>
      </c>
      <c r="F50" s="8">
        <v>39</v>
      </c>
      <c r="G50" s="4"/>
      <c r="H50" s="1">
        <v>42170</v>
      </c>
      <c r="I50" s="1"/>
    </row>
    <row r="51" spans="2:9" x14ac:dyDescent="0.3">
      <c r="B51" s="1">
        <v>42178</v>
      </c>
      <c r="C51" t="s">
        <v>0</v>
      </c>
      <c r="D51">
        <v>8942334</v>
      </c>
      <c r="F51" s="8">
        <v>9940</v>
      </c>
      <c r="G51" s="4"/>
      <c r="H51" s="1">
        <v>42188</v>
      </c>
      <c r="I51" s="1"/>
    </row>
    <row r="52" spans="2:9" x14ac:dyDescent="0.3">
      <c r="B52" s="1">
        <v>42178</v>
      </c>
      <c r="C52" t="s">
        <v>1</v>
      </c>
      <c r="D52">
        <v>8942335</v>
      </c>
      <c r="F52" s="8">
        <v>10020</v>
      </c>
      <c r="G52" s="4"/>
      <c r="H52" s="1">
        <v>42179</v>
      </c>
      <c r="I52" s="1"/>
    </row>
    <row r="53" spans="2:9" x14ac:dyDescent="0.3">
      <c r="B53" s="1">
        <v>42178</v>
      </c>
      <c r="C53" t="s">
        <v>2</v>
      </c>
      <c r="D53">
        <v>8942336</v>
      </c>
      <c r="F53" s="8">
        <v>10020</v>
      </c>
      <c r="G53" s="4"/>
      <c r="H53" s="1">
        <v>42220</v>
      </c>
      <c r="I53" s="1"/>
    </row>
    <row r="54" spans="2:9" x14ac:dyDescent="0.3">
      <c r="B54" s="1">
        <v>42178</v>
      </c>
      <c r="C54" t="s">
        <v>3</v>
      </c>
      <c r="D54">
        <v>8942337</v>
      </c>
      <c r="F54" s="8">
        <v>10020</v>
      </c>
      <c r="G54" s="4"/>
      <c r="H54" s="1">
        <v>42180</v>
      </c>
      <c r="I54" s="1"/>
    </row>
    <row r="55" spans="2:9" x14ac:dyDescent="0.3">
      <c r="B55" s="1">
        <v>42180</v>
      </c>
      <c r="C55" t="s">
        <v>27</v>
      </c>
      <c r="D55">
        <v>8942338</v>
      </c>
      <c r="F55" s="8">
        <v>113.9</v>
      </c>
      <c r="G55" s="4"/>
      <c r="H55" s="1">
        <v>42201</v>
      </c>
      <c r="I55" s="1"/>
    </row>
    <row r="56" spans="2:9" x14ac:dyDescent="0.3">
      <c r="B56" s="1">
        <v>42186</v>
      </c>
      <c r="C56" t="s">
        <v>7</v>
      </c>
      <c r="F56" s="8"/>
      <c r="G56" s="4">
        <v>16222</v>
      </c>
      <c r="H56" s="1">
        <v>42186</v>
      </c>
      <c r="I56" s="1"/>
    </row>
    <row r="57" spans="2:9" x14ac:dyDescent="0.3">
      <c r="B57" s="1">
        <v>42187</v>
      </c>
      <c r="C57" t="s">
        <v>13</v>
      </c>
      <c r="F57" s="8">
        <v>17.16</v>
      </c>
      <c r="G57" s="4"/>
      <c r="H57" s="1">
        <v>42187</v>
      </c>
      <c r="I57" s="1"/>
    </row>
    <row r="58" spans="2:9" x14ac:dyDescent="0.3">
      <c r="B58" s="1">
        <v>42192</v>
      </c>
      <c r="C58" t="s">
        <v>7</v>
      </c>
      <c r="F58" s="8"/>
      <c r="G58" s="4">
        <v>150000</v>
      </c>
      <c r="H58" s="1">
        <v>42192</v>
      </c>
      <c r="I58" s="1"/>
    </row>
    <row r="59" spans="2:9" x14ac:dyDescent="0.3">
      <c r="B59" s="1">
        <v>42197</v>
      </c>
      <c r="C59" t="s">
        <v>27</v>
      </c>
      <c r="D59">
        <v>8942339</v>
      </c>
      <c r="F59" s="8">
        <v>63.4</v>
      </c>
      <c r="G59" s="4"/>
      <c r="H59" s="1">
        <v>42200</v>
      </c>
      <c r="I59" s="1"/>
    </row>
    <row r="60" spans="2:9" x14ac:dyDescent="0.3">
      <c r="B60" s="1">
        <v>42197</v>
      </c>
      <c r="C60" t="s">
        <v>0</v>
      </c>
      <c r="D60">
        <v>8942340</v>
      </c>
      <c r="F60" s="8">
        <v>19880</v>
      </c>
      <c r="G60" s="4"/>
      <c r="H60" s="1">
        <v>42208</v>
      </c>
      <c r="I60" s="1"/>
    </row>
    <row r="61" spans="2:9" x14ac:dyDescent="0.3">
      <c r="B61" s="1">
        <v>42197</v>
      </c>
      <c r="C61" t="s">
        <v>1</v>
      </c>
      <c r="D61">
        <v>8942341</v>
      </c>
      <c r="F61" s="8">
        <v>20040</v>
      </c>
      <c r="G61" s="4"/>
      <c r="H61" s="1">
        <v>42200</v>
      </c>
      <c r="I61" s="1"/>
    </row>
    <row r="62" spans="2:9" x14ac:dyDescent="0.3">
      <c r="B62" s="1">
        <v>42197</v>
      </c>
      <c r="C62" t="s">
        <v>2</v>
      </c>
      <c r="D62">
        <v>8942342</v>
      </c>
      <c r="F62" s="8">
        <v>20040</v>
      </c>
      <c r="G62" s="4"/>
      <c r="H62" s="1">
        <v>42206</v>
      </c>
      <c r="I62" s="1"/>
    </row>
    <row r="63" spans="2:9" x14ac:dyDescent="0.3">
      <c r="B63" s="1">
        <v>42197</v>
      </c>
      <c r="C63" t="s">
        <v>3</v>
      </c>
      <c r="D63">
        <v>8942343</v>
      </c>
      <c r="F63" s="8">
        <v>20040</v>
      </c>
      <c r="G63" s="4"/>
      <c r="H63" s="1">
        <v>42200</v>
      </c>
      <c r="I63" s="1"/>
    </row>
    <row r="64" spans="2:9" x14ac:dyDescent="0.3">
      <c r="B64" s="1">
        <v>42198</v>
      </c>
      <c r="C64" t="s">
        <v>8</v>
      </c>
      <c r="F64" s="8">
        <v>90.38</v>
      </c>
      <c r="G64" s="4"/>
      <c r="H64" s="1">
        <v>42108</v>
      </c>
      <c r="I64" s="1"/>
    </row>
    <row r="65" spans="2:10" x14ac:dyDescent="0.3">
      <c r="B65" s="1">
        <v>42201</v>
      </c>
      <c r="C65" t="s">
        <v>0</v>
      </c>
      <c r="D65" t="s">
        <v>4</v>
      </c>
      <c r="F65" s="8">
        <v>15000</v>
      </c>
      <c r="G65" s="4"/>
      <c r="H65" s="1">
        <v>42202</v>
      </c>
      <c r="I65" s="1"/>
    </row>
    <row r="66" spans="2:10" x14ac:dyDescent="0.3">
      <c r="B66" s="1">
        <v>42204</v>
      </c>
      <c r="C66" t="s">
        <v>28</v>
      </c>
      <c r="F66" s="8">
        <v>2074</v>
      </c>
      <c r="G66" s="4"/>
      <c r="H66" s="1">
        <v>42207</v>
      </c>
      <c r="I66" s="1"/>
    </row>
    <row r="67" spans="2:10" x14ac:dyDescent="0.3">
      <c r="B67" s="1">
        <v>42205</v>
      </c>
      <c r="C67" t="s">
        <v>29</v>
      </c>
      <c r="D67">
        <v>8942344</v>
      </c>
      <c r="F67" s="8">
        <v>2065.4</v>
      </c>
      <c r="G67" s="4"/>
      <c r="H67" s="1">
        <v>42212</v>
      </c>
      <c r="I67" s="1"/>
      <c r="J67" s="4">
        <f>SUM(G3:G67)-SUM(F5:F67)+F53</f>
        <v>106964.83999999997</v>
      </c>
    </row>
    <row r="68" spans="2:10" x14ac:dyDescent="0.3">
      <c r="B68" s="1">
        <v>42220</v>
      </c>
      <c r="C68" t="s">
        <v>13</v>
      </c>
      <c r="F68" s="8">
        <v>17.16</v>
      </c>
      <c r="G68" s="4"/>
      <c r="H68" s="1">
        <v>42220</v>
      </c>
      <c r="I68" s="1"/>
    </row>
    <row r="69" spans="2:10" x14ac:dyDescent="0.3">
      <c r="B69" s="1">
        <v>42223</v>
      </c>
      <c r="C69" t="s">
        <v>29</v>
      </c>
      <c r="D69">
        <v>8942345</v>
      </c>
      <c r="F69" s="8">
        <v>900</v>
      </c>
      <c r="G69" s="4"/>
      <c r="H69" s="1">
        <v>42248</v>
      </c>
      <c r="I69" s="1"/>
    </row>
    <row r="70" spans="2:10" x14ac:dyDescent="0.3">
      <c r="B70" s="1">
        <v>42235</v>
      </c>
      <c r="C70" t="s">
        <v>28</v>
      </c>
      <c r="F70" s="8">
        <v>24653</v>
      </c>
      <c r="G70" s="4"/>
      <c r="H70" s="1">
        <v>42235</v>
      </c>
      <c r="I70" s="1"/>
    </row>
    <row r="71" spans="2:10" x14ac:dyDescent="0.3">
      <c r="B71" s="1">
        <v>42243</v>
      </c>
      <c r="C71" t="s">
        <v>1</v>
      </c>
      <c r="D71">
        <v>8942346</v>
      </c>
      <c r="F71" s="8">
        <v>15120</v>
      </c>
      <c r="G71" s="4"/>
      <c r="H71" s="1">
        <v>42243</v>
      </c>
      <c r="I71" s="1"/>
    </row>
    <row r="72" spans="2:10" x14ac:dyDescent="0.3">
      <c r="B72" s="1">
        <v>42243</v>
      </c>
      <c r="C72" t="s">
        <v>2</v>
      </c>
      <c r="D72">
        <v>8942347</v>
      </c>
      <c r="F72" s="8">
        <v>15120</v>
      </c>
      <c r="G72" s="4"/>
      <c r="H72" s="1">
        <v>42262</v>
      </c>
      <c r="I72" s="1"/>
    </row>
    <row r="73" spans="2:10" x14ac:dyDescent="0.3">
      <c r="B73" s="1">
        <v>42243</v>
      </c>
      <c r="C73" t="s">
        <v>3</v>
      </c>
      <c r="D73">
        <v>8942348</v>
      </c>
      <c r="F73" s="8">
        <v>15120</v>
      </c>
      <c r="G73" s="4"/>
      <c r="H73" s="1">
        <v>42243</v>
      </c>
      <c r="I73" s="1"/>
      <c r="J73" s="4">
        <f>SUM(G3:G73)-SUM(F5:F73)+F73+F69</f>
        <v>42034.679999999935</v>
      </c>
    </row>
    <row r="74" spans="2:10" x14ac:dyDescent="0.3">
      <c r="B74" s="1">
        <v>42249</v>
      </c>
      <c r="C74" t="s">
        <v>13</v>
      </c>
      <c r="F74" s="8">
        <v>17.16</v>
      </c>
      <c r="G74" s="4"/>
      <c r="H74" s="1">
        <v>42249</v>
      </c>
      <c r="I74" s="1"/>
    </row>
    <row r="75" spans="2:10" x14ac:dyDescent="0.3">
      <c r="B75" s="1">
        <v>42268</v>
      </c>
      <c r="C75" t="s">
        <v>29</v>
      </c>
      <c r="D75">
        <v>8942349</v>
      </c>
      <c r="F75" s="8">
        <v>900</v>
      </c>
      <c r="G75" s="4"/>
      <c r="H75" s="1">
        <v>42275</v>
      </c>
      <c r="I75" s="1"/>
      <c r="J75" s="4">
        <f>SUM(G3:G75)-SUM(F3:F75)</f>
        <v>25097.519999999902</v>
      </c>
    </row>
    <row r="76" spans="2:10" x14ac:dyDescent="0.3">
      <c r="B76" s="1">
        <v>42278</v>
      </c>
      <c r="C76" t="s">
        <v>7</v>
      </c>
      <c r="F76" s="8"/>
      <c r="G76" s="4">
        <v>24941.15</v>
      </c>
      <c r="H76" s="1">
        <v>42278</v>
      </c>
      <c r="I76" s="1"/>
      <c r="J76" s="4"/>
    </row>
    <row r="77" spans="2:10" x14ac:dyDescent="0.3">
      <c r="B77" s="1">
        <v>42279</v>
      </c>
      <c r="C77" t="s">
        <v>13</v>
      </c>
      <c r="F77" s="8">
        <v>17.16</v>
      </c>
      <c r="G77" s="4"/>
      <c r="H77" s="1">
        <v>42279</v>
      </c>
      <c r="I77" s="1"/>
    </row>
    <row r="78" spans="2:10" x14ac:dyDescent="0.3">
      <c r="B78" s="1">
        <v>42283</v>
      </c>
      <c r="C78" t="s">
        <v>7</v>
      </c>
      <c r="F78" s="8"/>
      <c r="G78" s="4">
        <v>150000</v>
      </c>
      <c r="H78" s="1">
        <v>42283</v>
      </c>
      <c r="I78" s="1"/>
      <c r="J78" s="4">
        <f>SUM(G3:G78)-SUM(F5:F85)</f>
        <v>51847.85999999987</v>
      </c>
    </row>
    <row r="79" spans="2:10" x14ac:dyDescent="0.3">
      <c r="B79" s="1">
        <v>42286</v>
      </c>
      <c r="C79" t="s">
        <v>0</v>
      </c>
      <c r="D79" t="s">
        <v>4</v>
      </c>
      <c r="F79" s="8">
        <v>29820</v>
      </c>
      <c r="G79" s="4"/>
      <c r="H79" s="1">
        <v>42286</v>
      </c>
      <c r="I79" s="1"/>
    </row>
    <row r="80" spans="2:10" x14ac:dyDescent="0.3">
      <c r="B80" s="1">
        <v>42286</v>
      </c>
      <c r="C80" t="s">
        <v>1</v>
      </c>
      <c r="D80" t="s">
        <v>4</v>
      </c>
      <c r="F80" s="8">
        <v>30060</v>
      </c>
      <c r="G80" s="4"/>
      <c r="H80" s="1">
        <v>42286</v>
      </c>
      <c r="I80" s="1"/>
    </row>
    <row r="81" spans="2:21" x14ac:dyDescent="0.3">
      <c r="B81" s="1">
        <v>42286</v>
      </c>
      <c r="C81" t="s">
        <v>2</v>
      </c>
      <c r="D81" t="s">
        <v>4</v>
      </c>
      <c r="F81" s="8">
        <v>30060</v>
      </c>
      <c r="G81" s="4"/>
      <c r="H81" s="1">
        <v>42286</v>
      </c>
      <c r="I81" s="1"/>
    </row>
    <row r="82" spans="2:21" x14ac:dyDescent="0.3">
      <c r="B82" s="1">
        <v>42286</v>
      </c>
      <c r="C82" t="s">
        <v>3</v>
      </c>
      <c r="D82" t="s">
        <v>4</v>
      </c>
      <c r="F82" s="8">
        <v>30060</v>
      </c>
      <c r="G82" s="4"/>
      <c r="H82" s="1">
        <v>42286</v>
      </c>
      <c r="I82" s="1"/>
    </row>
    <row r="83" spans="2:21" x14ac:dyDescent="0.3">
      <c r="B83" s="1">
        <v>42290</v>
      </c>
      <c r="C83" t="s">
        <v>8</v>
      </c>
      <c r="F83" s="8">
        <v>114.65</v>
      </c>
      <c r="G83" s="4"/>
      <c r="H83" s="1">
        <v>42290</v>
      </c>
      <c r="I83" s="1"/>
    </row>
    <row r="84" spans="2:21" x14ac:dyDescent="0.3">
      <c r="B84" s="1">
        <v>42296</v>
      </c>
      <c r="C84" t="s">
        <v>28</v>
      </c>
      <c r="F84" s="8">
        <v>3416</v>
      </c>
      <c r="G84" s="4"/>
      <c r="H84" s="1">
        <v>42290</v>
      </c>
      <c r="I84" s="1"/>
    </row>
    <row r="85" spans="2:21" x14ac:dyDescent="0.3">
      <c r="B85" s="1">
        <v>42303</v>
      </c>
      <c r="C85" t="s">
        <v>30</v>
      </c>
      <c r="F85" s="8">
        <v>24643</v>
      </c>
      <c r="G85" s="4"/>
      <c r="H85" s="1">
        <v>42303</v>
      </c>
      <c r="I85" s="1"/>
      <c r="J85" s="4">
        <f>SUM(G3:G85)-SUM(F3:F85)</f>
        <v>51847.85999999987</v>
      </c>
    </row>
    <row r="86" spans="2:21" x14ac:dyDescent="0.3">
      <c r="B86" s="1">
        <v>42311</v>
      </c>
      <c r="C86" t="s">
        <v>13</v>
      </c>
      <c r="F86" s="8">
        <v>17.16</v>
      </c>
      <c r="G86" s="4"/>
      <c r="H86" s="1">
        <v>42311</v>
      </c>
      <c r="I86" s="1"/>
    </row>
    <row r="87" spans="2:21" x14ac:dyDescent="0.3">
      <c r="B87" s="1">
        <v>42313</v>
      </c>
      <c r="C87" t="s">
        <v>29</v>
      </c>
      <c r="D87">
        <v>8942350</v>
      </c>
      <c r="F87" s="8">
        <v>900.06</v>
      </c>
      <c r="G87" s="4"/>
      <c r="H87" s="1">
        <v>42326</v>
      </c>
      <c r="I87" s="1"/>
    </row>
    <row r="88" spans="2:21" x14ac:dyDescent="0.3">
      <c r="B88" s="1">
        <v>42327</v>
      </c>
      <c r="C88" t="s">
        <v>28</v>
      </c>
      <c r="F88" s="8">
        <v>24997</v>
      </c>
      <c r="G88" s="4"/>
      <c r="H88" s="1">
        <v>42328</v>
      </c>
      <c r="I88" s="1"/>
    </row>
    <row r="89" spans="2:21" x14ac:dyDescent="0.3">
      <c r="B89" s="1">
        <v>42340</v>
      </c>
      <c r="C89" t="s">
        <v>13</v>
      </c>
      <c r="F89" s="8">
        <v>17.16</v>
      </c>
      <c r="G89" s="4"/>
      <c r="H89" s="1">
        <v>42340</v>
      </c>
      <c r="I89" s="1"/>
    </row>
    <row r="90" spans="2:21" x14ac:dyDescent="0.3">
      <c r="B90" s="1">
        <v>42341</v>
      </c>
      <c r="C90" t="s">
        <v>0</v>
      </c>
      <c r="D90" t="s">
        <v>4</v>
      </c>
      <c r="F90" s="8">
        <v>4970</v>
      </c>
      <c r="G90" s="4"/>
      <c r="H90" s="1">
        <v>42341</v>
      </c>
      <c r="I90" s="1"/>
    </row>
    <row r="91" spans="2:21" x14ac:dyDescent="0.3">
      <c r="B91" s="1">
        <v>42341</v>
      </c>
      <c r="C91" t="s">
        <v>1</v>
      </c>
      <c r="D91" t="s">
        <v>4</v>
      </c>
      <c r="F91" s="8">
        <v>5010</v>
      </c>
      <c r="G91" s="4"/>
      <c r="H91" s="1">
        <v>42341</v>
      </c>
      <c r="I91" s="1"/>
    </row>
    <row r="92" spans="2:21" x14ac:dyDescent="0.3">
      <c r="B92" s="1">
        <v>42341</v>
      </c>
      <c r="C92" t="s">
        <v>2</v>
      </c>
      <c r="D92" t="s">
        <v>4</v>
      </c>
      <c r="F92" s="8">
        <v>5010</v>
      </c>
      <c r="G92" s="4"/>
      <c r="H92" s="1">
        <v>42341</v>
      </c>
      <c r="I92" s="1"/>
    </row>
    <row r="93" spans="2:21" x14ac:dyDescent="0.3">
      <c r="B93" s="1">
        <v>42341</v>
      </c>
      <c r="C93" t="s">
        <v>3</v>
      </c>
      <c r="D93" t="s">
        <v>4</v>
      </c>
      <c r="F93" s="8">
        <v>5030</v>
      </c>
      <c r="G93" s="4"/>
      <c r="H93" s="1">
        <v>42341</v>
      </c>
      <c r="I93" s="1"/>
    </row>
    <row r="94" spans="2:21" x14ac:dyDescent="0.3">
      <c r="B94" s="1">
        <v>42368</v>
      </c>
      <c r="C94" t="s">
        <v>27</v>
      </c>
      <c r="D94">
        <v>8942356</v>
      </c>
      <c r="F94" s="8">
        <v>65.87</v>
      </c>
      <c r="G94" s="4"/>
      <c r="H94" s="1">
        <v>42410</v>
      </c>
      <c r="I94" s="1"/>
    </row>
    <row r="95" spans="2:21" x14ac:dyDescent="0.3">
      <c r="B95" s="1">
        <v>42369</v>
      </c>
      <c r="C95" t="s">
        <v>7</v>
      </c>
      <c r="F95" s="8"/>
      <c r="G95" s="4">
        <v>49873.22</v>
      </c>
      <c r="H95" s="1">
        <v>42369</v>
      </c>
      <c r="I95" s="1"/>
      <c r="J95" s="4">
        <f>SUM(G3:G95)-SUM(F3:F95)+F94</f>
        <v>55769.699999999728</v>
      </c>
      <c r="K95" s="9" t="s">
        <v>0</v>
      </c>
      <c r="L95" s="9" t="s">
        <v>1</v>
      </c>
      <c r="M95" s="9" t="s">
        <v>2</v>
      </c>
      <c r="N95" s="9" t="s">
        <v>3</v>
      </c>
      <c r="R95" s="9" t="s">
        <v>0</v>
      </c>
      <c r="S95" s="9" t="s">
        <v>1</v>
      </c>
      <c r="T95" s="9" t="s">
        <v>2</v>
      </c>
      <c r="U95" s="9" t="s">
        <v>3</v>
      </c>
    </row>
    <row r="96" spans="2:21" x14ac:dyDescent="0.3">
      <c r="B96" s="1"/>
      <c r="F96" s="8"/>
      <c r="G96" s="4"/>
      <c r="H96" s="1"/>
      <c r="I96" s="1"/>
      <c r="J96" s="4"/>
      <c r="K96" s="13">
        <v>781090.68</v>
      </c>
      <c r="L96" s="13">
        <v>787437.8</v>
      </c>
      <c r="M96" s="13">
        <v>787437.8</v>
      </c>
      <c r="N96" s="13">
        <v>787437.8</v>
      </c>
      <c r="O96" s="14"/>
      <c r="P96" s="13">
        <f>SUM(K96:N96)</f>
        <v>3143404.08</v>
      </c>
      <c r="Q96" s="14"/>
      <c r="R96" s="14">
        <f>(K96*100)/$P96</f>
        <v>24.848560990606082</v>
      </c>
      <c r="S96" s="14">
        <f>(L96*100)/$P96</f>
        <v>25.050479669797973</v>
      </c>
      <c r="T96" s="14">
        <f>(M96*100)/$P96</f>
        <v>25.050479669797973</v>
      </c>
      <c r="U96" s="14">
        <f>(N96*100)/$P96</f>
        <v>25.050479669797973</v>
      </c>
    </row>
    <row r="97" spans="2:21" x14ac:dyDescent="0.3">
      <c r="B97" s="1">
        <v>42374</v>
      </c>
      <c r="C97" t="s">
        <v>13</v>
      </c>
      <c r="F97" s="8">
        <v>17.16</v>
      </c>
      <c r="G97" s="4"/>
      <c r="H97" s="1">
        <v>42374</v>
      </c>
      <c r="I97" s="1"/>
      <c r="K97" s="13"/>
      <c r="L97" s="13"/>
      <c r="M97" s="13"/>
      <c r="N97" s="13"/>
      <c r="O97" s="14"/>
      <c r="P97" s="14"/>
      <c r="Q97" s="14"/>
      <c r="R97" s="14"/>
      <c r="S97" s="14"/>
      <c r="T97" s="14"/>
      <c r="U97" s="14"/>
    </row>
    <row r="98" spans="2:21" x14ac:dyDescent="0.3">
      <c r="B98" s="1">
        <v>42380</v>
      </c>
      <c r="C98" t="s">
        <v>0</v>
      </c>
      <c r="D98" t="s">
        <v>4</v>
      </c>
      <c r="F98" s="8">
        <v>29820</v>
      </c>
      <c r="G98" s="4"/>
      <c r="H98" s="1">
        <v>42380</v>
      </c>
      <c r="I98" s="1"/>
      <c r="K98" s="13">
        <f>-F98</f>
        <v>-29820</v>
      </c>
      <c r="L98" s="13">
        <f>-F99</f>
        <v>-30060</v>
      </c>
      <c r="M98" s="13">
        <f>-F100-540</f>
        <v>-30060</v>
      </c>
      <c r="N98" s="13">
        <f>-F101</f>
        <v>-30060</v>
      </c>
      <c r="O98" s="14"/>
      <c r="P98" s="13">
        <f>SUM(K98:N98)</f>
        <v>-120000</v>
      </c>
      <c r="Q98" s="14"/>
      <c r="R98" s="14">
        <f>(K98*100)/$P98</f>
        <v>24.85</v>
      </c>
      <c r="S98" s="14">
        <f>(L98*100)/$P98</f>
        <v>25.05</v>
      </c>
      <c r="T98" s="14">
        <f>(M98*100)/$P98</f>
        <v>25.05</v>
      </c>
      <c r="U98" s="14">
        <f>(N98*100)/$P98</f>
        <v>25.05</v>
      </c>
    </row>
    <row r="99" spans="2:21" x14ac:dyDescent="0.3">
      <c r="B99" s="1">
        <v>42380</v>
      </c>
      <c r="C99" t="s">
        <v>1</v>
      </c>
      <c r="D99" t="s">
        <v>4</v>
      </c>
      <c r="F99" s="8">
        <v>30060</v>
      </c>
      <c r="G99" s="4"/>
      <c r="H99" s="1">
        <v>42380</v>
      </c>
      <c r="I99" s="1"/>
    </row>
    <row r="100" spans="2:21" x14ac:dyDescent="0.3">
      <c r="B100" s="1">
        <v>42380</v>
      </c>
      <c r="C100" t="s">
        <v>2</v>
      </c>
      <c r="D100">
        <v>8942357</v>
      </c>
      <c r="F100" s="8">
        <v>29520</v>
      </c>
      <c r="G100" s="4"/>
      <c r="H100" s="1">
        <v>42416</v>
      </c>
      <c r="I100" s="1"/>
    </row>
    <row r="101" spans="2:21" x14ac:dyDescent="0.3">
      <c r="B101" s="1">
        <v>42380</v>
      </c>
      <c r="C101" t="s">
        <v>3</v>
      </c>
      <c r="D101" t="s">
        <v>4</v>
      </c>
      <c r="F101" s="8">
        <v>30060</v>
      </c>
      <c r="G101" s="4"/>
      <c r="H101" s="1">
        <v>42380</v>
      </c>
      <c r="I101" s="1"/>
    </row>
    <row r="102" spans="2:21" x14ac:dyDescent="0.3">
      <c r="B102" s="1">
        <v>42376</v>
      </c>
      <c r="C102" t="s">
        <v>7</v>
      </c>
      <c r="F102" s="8"/>
      <c r="G102" s="4">
        <v>150000</v>
      </c>
      <c r="H102" s="1">
        <v>42376</v>
      </c>
      <c r="I102" s="1"/>
      <c r="J102" s="4"/>
    </row>
    <row r="103" spans="2:21" x14ac:dyDescent="0.3">
      <c r="B103" s="1">
        <v>42382</v>
      </c>
      <c r="C103" t="s">
        <v>27</v>
      </c>
      <c r="D103">
        <v>8942351</v>
      </c>
      <c r="F103" s="8">
        <v>39</v>
      </c>
      <c r="G103" s="4"/>
      <c r="H103" s="1">
        <v>42382</v>
      </c>
      <c r="I103" s="1"/>
    </row>
    <row r="104" spans="2:21" x14ac:dyDescent="0.3">
      <c r="B104" s="1">
        <v>42383</v>
      </c>
      <c r="C104" t="s">
        <v>8</v>
      </c>
      <c r="F104" s="8">
        <v>116.39</v>
      </c>
      <c r="G104" s="4"/>
      <c r="H104" s="1">
        <v>42383</v>
      </c>
      <c r="I104" s="1"/>
    </row>
    <row r="105" spans="2:21" x14ac:dyDescent="0.3">
      <c r="B105" s="1">
        <v>42388</v>
      </c>
      <c r="C105" t="s">
        <v>28</v>
      </c>
      <c r="F105" s="8">
        <v>3431</v>
      </c>
      <c r="G105" s="4"/>
      <c r="H105" s="1">
        <v>42389</v>
      </c>
      <c r="I105" s="1"/>
    </row>
    <row r="106" spans="2:21" x14ac:dyDescent="0.3">
      <c r="B106" s="1">
        <v>42390</v>
      </c>
      <c r="C106" t="s">
        <v>10</v>
      </c>
      <c r="D106">
        <v>8942352</v>
      </c>
      <c r="F106" s="8">
        <v>1363.3</v>
      </c>
      <c r="G106" s="4"/>
      <c r="H106" s="1">
        <v>42398</v>
      </c>
      <c r="I106" s="1"/>
      <c r="J106" s="4">
        <f>SUM(G3:G106)-SUM(F3:F106)+F100+F94</f>
        <v>110862.84999999963</v>
      </c>
    </row>
    <row r="107" spans="2:21" x14ac:dyDescent="0.3">
      <c r="B107" s="1">
        <v>42393</v>
      </c>
      <c r="C107" t="s">
        <v>29</v>
      </c>
      <c r="D107">
        <v>8942353</v>
      </c>
      <c r="F107" s="8">
        <v>900</v>
      </c>
      <c r="G107" s="4"/>
      <c r="H107" s="1">
        <v>42405</v>
      </c>
      <c r="I107" s="1"/>
      <c r="J107" s="4"/>
    </row>
    <row r="108" spans="2:21" x14ac:dyDescent="0.3">
      <c r="B108" s="1">
        <v>42402</v>
      </c>
      <c r="C108" t="s">
        <v>13</v>
      </c>
      <c r="F108" s="8">
        <v>17.28</v>
      </c>
      <c r="G108" s="4"/>
      <c r="H108" s="1">
        <v>42402</v>
      </c>
      <c r="I108" s="1"/>
    </row>
    <row r="109" spans="2:21" x14ac:dyDescent="0.3">
      <c r="B109" s="1">
        <v>42412</v>
      </c>
      <c r="C109" t="s">
        <v>31</v>
      </c>
      <c r="D109">
        <v>8942358</v>
      </c>
      <c r="F109" s="8">
        <v>540</v>
      </c>
      <c r="G109" s="4"/>
      <c r="H109" s="1">
        <v>42417</v>
      </c>
      <c r="I109" s="1"/>
      <c r="J109" s="4">
        <f>SUM(G3:G109)-SUM(F3:F109)</f>
        <v>79819.699999999604</v>
      </c>
    </row>
    <row r="110" spans="2:21" x14ac:dyDescent="0.3">
      <c r="B110" s="1">
        <v>42431</v>
      </c>
      <c r="C110" t="s">
        <v>13</v>
      </c>
      <c r="F110" s="8">
        <v>17.28</v>
      </c>
      <c r="G110" s="4"/>
      <c r="H110" s="1">
        <v>42374</v>
      </c>
      <c r="I110" s="1"/>
    </row>
    <row r="111" spans="2:21" x14ac:dyDescent="0.3">
      <c r="B111" s="1">
        <v>42430</v>
      </c>
      <c r="C111" t="s">
        <v>32</v>
      </c>
      <c r="D111">
        <v>8942359</v>
      </c>
      <c r="F111" s="8">
        <v>360</v>
      </c>
      <c r="G111" s="4"/>
      <c r="H111" s="1">
        <v>42436</v>
      </c>
      <c r="I111" s="1"/>
      <c r="J111" s="4"/>
    </row>
    <row r="112" spans="2:21" x14ac:dyDescent="0.3">
      <c r="B112" s="1">
        <v>42432</v>
      </c>
      <c r="C112" t="s">
        <v>27</v>
      </c>
      <c r="D112">
        <v>8942360</v>
      </c>
      <c r="F112" s="8">
        <v>156.9</v>
      </c>
      <c r="G112" s="4"/>
      <c r="H112" s="1">
        <v>42439</v>
      </c>
      <c r="I112" s="1"/>
    </row>
    <row r="113" spans="2:21" x14ac:dyDescent="0.3">
      <c r="B113" s="1">
        <v>42445</v>
      </c>
      <c r="C113" t="s">
        <v>19</v>
      </c>
      <c r="D113">
        <v>8942361</v>
      </c>
      <c r="F113" s="8">
        <v>98</v>
      </c>
      <c r="G113" s="4"/>
      <c r="H113" s="1">
        <v>42453</v>
      </c>
      <c r="I113" s="1"/>
    </row>
    <row r="114" spans="2:21" x14ac:dyDescent="0.3">
      <c r="B114" s="1">
        <v>42445</v>
      </c>
      <c r="C114" t="s">
        <v>33</v>
      </c>
      <c r="D114">
        <v>8942362</v>
      </c>
      <c r="F114" s="8">
        <v>109.79</v>
      </c>
      <c r="G114" s="4"/>
      <c r="H114" s="1">
        <v>42447</v>
      </c>
      <c r="I114" s="1"/>
    </row>
    <row r="115" spans="2:21" x14ac:dyDescent="0.3">
      <c r="B115" s="1">
        <v>42447</v>
      </c>
      <c r="C115" t="s">
        <v>34</v>
      </c>
      <c r="D115">
        <v>8942363</v>
      </c>
      <c r="F115" s="8">
        <v>12175.03</v>
      </c>
      <c r="G115" s="4"/>
      <c r="H115" s="1">
        <v>42453</v>
      </c>
      <c r="I115" s="1"/>
    </row>
    <row r="116" spans="2:21" x14ac:dyDescent="0.3">
      <c r="B116" s="1">
        <v>42448</v>
      </c>
      <c r="C116" t="s">
        <v>28</v>
      </c>
      <c r="F116" s="8">
        <v>24626</v>
      </c>
      <c r="G116" s="4"/>
      <c r="H116" s="1">
        <v>42452</v>
      </c>
      <c r="I116" s="1"/>
    </row>
    <row r="117" spans="2:21" x14ac:dyDescent="0.3">
      <c r="B117" s="1">
        <v>42449</v>
      </c>
      <c r="C117" t="s">
        <v>35</v>
      </c>
      <c r="D117">
        <v>8942364</v>
      </c>
      <c r="F117" s="8">
        <v>675.13</v>
      </c>
      <c r="G117" s="4"/>
      <c r="H117" s="1">
        <v>42454</v>
      </c>
      <c r="I117" s="1"/>
    </row>
    <row r="118" spans="2:21" x14ac:dyDescent="0.3">
      <c r="B118" s="1">
        <v>42451</v>
      </c>
      <c r="C118" t="s">
        <v>0</v>
      </c>
      <c r="D118" t="s">
        <v>4</v>
      </c>
      <c r="F118" s="8">
        <v>6587.66</v>
      </c>
      <c r="G118" s="4"/>
      <c r="H118" s="1">
        <v>42451</v>
      </c>
      <c r="I118" s="1"/>
      <c r="K118" s="13">
        <f>-F118</f>
        <v>-6587.66</v>
      </c>
      <c r="L118" s="13">
        <f>-F119</f>
        <v>-6580</v>
      </c>
      <c r="M118" s="13">
        <f>-F120</f>
        <v>-6580</v>
      </c>
      <c r="N118" s="13">
        <f>-F121</f>
        <v>-6580</v>
      </c>
      <c r="O118" s="14"/>
      <c r="P118" s="13">
        <f>SUM(K118:N118)</f>
        <v>-26327.66</v>
      </c>
      <c r="Q118" s="14"/>
      <c r="R118" s="14">
        <f>(K118*100)/$P118</f>
        <v>25.021821156912541</v>
      </c>
      <c r="S118" s="14">
        <f>(L118*100)/$P118</f>
        <v>24.992726281029153</v>
      </c>
      <c r="T118" s="14">
        <f>(M118*100)/$P118</f>
        <v>24.992726281029153</v>
      </c>
      <c r="U118" s="14">
        <f>(N118*100)/$P118</f>
        <v>24.992726281029153</v>
      </c>
    </row>
    <row r="119" spans="2:21" x14ac:dyDescent="0.3">
      <c r="B119" s="1">
        <v>42451</v>
      </c>
      <c r="C119" t="s">
        <v>1</v>
      </c>
      <c r="D119" t="s">
        <v>4</v>
      </c>
      <c r="F119" s="8">
        <v>6580</v>
      </c>
      <c r="G119" s="4"/>
      <c r="H119" s="1">
        <v>42451</v>
      </c>
      <c r="I119" s="1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2:21" x14ac:dyDescent="0.3">
      <c r="B120" s="1">
        <v>42451</v>
      </c>
      <c r="C120" t="s">
        <v>2</v>
      </c>
      <c r="D120" t="s">
        <v>4</v>
      </c>
      <c r="F120" s="8">
        <v>6580</v>
      </c>
      <c r="G120" s="4"/>
      <c r="H120" s="1">
        <v>42451</v>
      </c>
      <c r="I120" s="1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2:21" x14ac:dyDescent="0.3">
      <c r="B121" s="1">
        <v>42451</v>
      </c>
      <c r="C121" t="s">
        <v>3</v>
      </c>
      <c r="D121" t="s">
        <v>4</v>
      </c>
      <c r="F121" s="8">
        <v>6580</v>
      </c>
      <c r="G121" s="4"/>
      <c r="H121" s="1">
        <v>42451</v>
      </c>
      <c r="I121" s="1"/>
      <c r="J121" s="4">
        <f>SUM(G3:G121)-SUM(F3:F121)</f>
        <v>15273.909999999451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2:21" x14ac:dyDescent="0.3">
      <c r="B122" s="1">
        <v>42461</v>
      </c>
      <c r="C122" t="s">
        <v>7</v>
      </c>
      <c r="F122" s="8"/>
      <c r="G122" s="4">
        <v>25191.9</v>
      </c>
      <c r="H122" s="1">
        <v>42461</v>
      </c>
      <c r="I122" s="1"/>
      <c r="J122" s="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2:21" x14ac:dyDescent="0.3">
      <c r="B123" s="1">
        <v>42464</v>
      </c>
      <c r="C123" t="s">
        <v>13</v>
      </c>
      <c r="F123" s="8">
        <v>17.28</v>
      </c>
      <c r="G123" s="4"/>
      <c r="H123" s="1">
        <v>42464</v>
      </c>
      <c r="I123" s="1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2:21" x14ac:dyDescent="0.3">
      <c r="B124" s="1">
        <v>42467</v>
      </c>
      <c r="C124" t="s">
        <v>7</v>
      </c>
      <c r="F124" s="8"/>
      <c r="G124" s="4">
        <v>150000</v>
      </c>
      <c r="H124" s="1">
        <v>42467</v>
      </c>
      <c r="I124" s="1"/>
      <c r="J124" s="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2:21" x14ac:dyDescent="0.3">
      <c r="B125" s="1">
        <v>42467</v>
      </c>
      <c r="C125" t="s">
        <v>36</v>
      </c>
      <c r="F125" s="8">
        <v>2326.4299999999998</v>
      </c>
      <c r="G125" s="4"/>
      <c r="H125" s="1">
        <v>42467</v>
      </c>
      <c r="I125" s="1"/>
      <c r="J125" s="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2:21" x14ac:dyDescent="0.3">
      <c r="B126" s="1">
        <v>42468</v>
      </c>
      <c r="C126" t="s">
        <v>0</v>
      </c>
      <c r="D126" t="s">
        <v>4</v>
      </c>
      <c r="F126" s="8">
        <v>29910.47</v>
      </c>
      <c r="G126" s="4"/>
      <c r="H126" s="1">
        <v>42468</v>
      </c>
      <c r="I126" s="1"/>
      <c r="K126" s="13">
        <f>-F126</f>
        <v>-29910.47</v>
      </c>
      <c r="L126" s="13">
        <f>-F127</f>
        <v>-30029.84</v>
      </c>
      <c r="M126" s="13">
        <f>-F128</f>
        <v>-30029.84</v>
      </c>
      <c r="N126" s="13">
        <f>-F129</f>
        <v>-30029.84</v>
      </c>
      <c r="O126" s="14"/>
      <c r="P126" s="13">
        <f>SUM(K126:N126)</f>
        <v>-119999.98999999999</v>
      </c>
      <c r="Q126" s="14"/>
      <c r="R126" s="14">
        <f>(K126*100)/$P126</f>
        <v>24.925393743782813</v>
      </c>
      <c r="S126" s="14">
        <f>(L126*100)/$P126</f>
        <v>25.024868752072397</v>
      </c>
      <c r="T126" s="14">
        <f>(M126*100)/$P126</f>
        <v>25.024868752072397</v>
      </c>
      <c r="U126" s="14">
        <f>(N126*100)/$P126</f>
        <v>25.024868752072397</v>
      </c>
    </row>
    <row r="127" spans="2:21" x14ac:dyDescent="0.3">
      <c r="B127" s="1">
        <v>42468</v>
      </c>
      <c r="C127" t="s">
        <v>1</v>
      </c>
      <c r="D127" t="s">
        <v>4</v>
      </c>
      <c r="F127" s="8">
        <v>30029.84</v>
      </c>
      <c r="G127" s="4"/>
      <c r="H127" s="1">
        <v>42468</v>
      </c>
      <c r="I127" s="1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2:21" x14ac:dyDescent="0.3">
      <c r="B128" s="1">
        <v>42468</v>
      </c>
      <c r="C128" t="s">
        <v>2</v>
      </c>
      <c r="D128" t="s">
        <v>4</v>
      </c>
      <c r="F128" s="8">
        <v>30029.84</v>
      </c>
      <c r="G128" s="4"/>
      <c r="H128" s="1">
        <v>42468</v>
      </c>
      <c r="I128" s="1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2:21" x14ac:dyDescent="0.3">
      <c r="B129" s="1">
        <v>42468</v>
      </c>
      <c r="C129" t="s">
        <v>3</v>
      </c>
      <c r="D129" t="s">
        <v>4</v>
      </c>
      <c r="F129" s="8">
        <v>30029.84</v>
      </c>
      <c r="G129" s="4"/>
      <c r="H129" s="1">
        <v>42468</v>
      </c>
      <c r="I129" s="1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2:21" x14ac:dyDescent="0.3">
      <c r="B130" s="1">
        <v>42473</v>
      </c>
      <c r="C130" t="s">
        <v>8</v>
      </c>
      <c r="F130" s="8">
        <v>114.2</v>
      </c>
      <c r="G130" s="4"/>
      <c r="H130" s="1">
        <v>42473</v>
      </c>
      <c r="I130" s="1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2:21" x14ac:dyDescent="0.3">
      <c r="B131" s="1">
        <v>42479</v>
      </c>
      <c r="C131" t="s">
        <v>28</v>
      </c>
      <c r="F131" s="8">
        <v>3540</v>
      </c>
      <c r="G131" s="4"/>
      <c r="H131" s="1">
        <v>42480</v>
      </c>
      <c r="I131" s="1"/>
      <c r="J131" s="4">
        <f>SUM(G3:G131)-SUM(F3:F131)</f>
        <v>64467.909999999451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2:21" x14ac:dyDescent="0.3">
      <c r="B132" s="1">
        <v>42493</v>
      </c>
      <c r="C132" t="s">
        <v>13</v>
      </c>
      <c r="F132" s="8">
        <v>17.28</v>
      </c>
      <c r="G132" s="4"/>
      <c r="H132" s="1">
        <v>42493</v>
      </c>
      <c r="I132" s="1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2:21" x14ac:dyDescent="0.3">
      <c r="B133" s="1">
        <v>42496</v>
      </c>
      <c r="C133" t="s">
        <v>24</v>
      </c>
      <c r="F133" s="8">
        <v>263</v>
      </c>
      <c r="G133" s="4"/>
      <c r="H133" s="1">
        <v>42496</v>
      </c>
      <c r="I133" s="1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2:21" x14ac:dyDescent="0.3">
      <c r="B134" s="1">
        <v>42510</v>
      </c>
      <c r="C134" t="s">
        <v>28</v>
      </c>
      <c r="F134" s="8">
        <v>24997</v>
      </c>
      <c r="G134" s="4"/>
      <c r="H134" s="1">
        <v>42510</v>
      </c>
      <c r="I134" s="1"/>
      <c r="J134" s="4">
        <f>SUM(G3:G134)-SUM(F3:F134)</f>
        <v>39190.629999999423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2:21" x14ac:dyDescent="0.3">
      <c r="B135" s="1">
        <v>42523</v>
      </c>
      <c r="C135" t="s">
        <v>13</v>
      </c>
      <c r="F135" s="8">
        <v>17.28</v>
      </c>
      <c r="G135" s="4"/>
      <c r="H135" s="1">
        <v>42496</v>
      </c>
      <c r="I135" s="1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2:21" x14ac:dyDescent="0.3">
      <c r="B136" s="1">
        <v>42548</v>
      </c>
      <c r="C136" t="s">
        <v>0</v>
      </c>
      <c r="D136" t="s">
        <v>4</v>
      </c>
      <c r="F136" s="8">
        <v>4879.5200000000004</v>
      </c>
      <c r="G136" s="4"/>
      <c r="H136" s="1">
        <v>42548</v>
      </c>
      <c r="I136" s="1"/>
      <c r="K136" s="13">
        <f>-F136</f>
        <v>-4879.5200000000004</v>
      </c>
      <c r="L136" s="13">
        <f>-F137</f>
        <v>-5040.16</v>
      </c>
      <c r="M136" s="13">
        <f>-F138</f>
        <v>-5040.16</v>
      </c>
      <c r="N136" s="13">
        <f>-F139</f>
        <v>-5040.16</v>
      </c>
      <c r="O136" s="14"/>
      <c r="P136" s="13">
        <f>SUM(K136:N136)</f>
        <v>-20000</v>
      </c>
      <c r="Q136" s="14"/>
      <c r="R136" s="17">
        <f>(K136*100)/$P136</f>
        <v>24.397600000000004</v>
      </c>
      <c r="S136" s="17">
        <f>(L136*100)/$P136</f>
        <v>25.200800000000001</v>
      </c>
      <c r="T136" s="17">
        <f>(M136*100)/$P136</f>
        <v>25.200800000000001</v>
      </c>
      <c r="U136" s="17">
        <f>(N136*100)/$P136</f>
        <v>25.200800000000001</v>
      </c>
    </row>
    <row r="137" spans="2:21" x14ac:dyDescent="0.3">
      <c r="B137" s="1">
        <v>42548</v>
      </c>
      <c r="C137" t="s">
        <v>1</v>
      </c>
      <c r="D137" t="s">
        <v>4</v>
      </c>
      <c r="F137" s="8">
        <v>5040.16</v>
      </c>
      <c r="G137" s="4"/>
      <c r="H137" s="1">
        <v>42548</v>
      </c>
      <c r="I137" s="1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2:21" x14ac:dyDescent="0.3">
      <c r="B138" s="1">
        <v>42548</v>
      </c>
      <c r="C138" t="s">
        <v>2</v>
      </c>
      <c r="D138" t="s">
        <v>4</v>
      </c>
      <c r="F138" s="8">
        <v>5040.16</v>
      </c>
      <c r="G138" s="4"/>
      <c r="H138" s="1">
        <v>42548</v>
      </c>
      <c r="I138" s="1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2:21" x14ac:dyDescent="0.3">
      <c r="B139" s="1">
        <v>42548</v>
      </c>
      <c r="C139" t="s">
        <v>3</v>
      </c>
      <c r="D139" t="s">
        <v>4</v>
      </c>
      <c r="F139" s="8">
        <v>5040.16</v>
      </c>
      <c r="G139" s="4"/>
      <c r="H139" s="1">
        <v>42548</v>
      </c>
      <c r="I139" s="1"/>
      <c r="J139" s="4">
        <f>SUM(G3:G139)-SUM(F3:F139)</f>
        <v>19173.349999999627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2:21" x14ac:dyDescent="0.3">
      <c r="B140" s="1">
        <v>42552</v>
      </c>
      <c r="C140" t="s">
        <v>7</v>
      </c>
      <c r="F140" s="8"/>
      <c r="G140" s="4">
        <v>29618</v>
      </c>
      <c r="H140" s="1">
        <v>42552</v>
      </c>
      <c r="I140" s="1"/>
      <c r="J140" s="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2:21" x14ac:dyDescent="0.3">
      <c r="B141" s="1">
        <v>42555</v>
      </c>
      <c r="C141" t="s">
        <v>13</v>
      </c>
      <c r="F141" s="8">
        <v>17.28</v>
      </c>
      <c r="G141" s="4"/>
      <c r="H141" s="1">
        <v>42555</v>
      </c>
      <c r="I141" s="1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2:21" x14ac:dyDescent="0.3">
      <c r="B142" s="1">
        <v>42556</v>
      </c>
      <c r="C142" t="s">
        <v>7</v>
      </c>
      <c r="F142" s="8"/>
      <c r="G142" s="4">
        <v>150000</v>
      </c>
      <c r="H142" s="1">
        <v>42556</v>
      </c>
      <c r="I142" s="1"/>
      <c r="J142" s="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2:21" x14ac:dyDescent="0.3">
      <c r="B143" s="1">
        <v>42557</v>
      </c>
      <c r="C143" t="s">
        <v>0</v>
      </c>
      <c r="D143" t="s">
        <v>4</v>
      </c>
      <c r="F143" s="8">
        <v>29820</v>
      </c>
      <c r="G143" s="4"/>
      <c r="H143" s="1">
        <v>42557</v>
      </c>
      <c r="I143" s="1"/>
      <c r="K143" s="13">
        <f>-F143</f>
        <v>-29820</v>
      </c>
      <c r="L143" s="13">
        <f>-F144</f>
        <v>-30060</v>
      </c>
      <c r="M143" s="13">
        <f>-F145</f>
        <v>-30060</v>
      </c>
      <c r="N143" s="13">
        <f>-F146</f>
        <v>-30060</v>
      </c>
      <c r="O143" s="14"/>
      <c r="P143" s="13">
        <f>SUM(K143:N143)</f>
        <v>-120000</v>
      </c>
      <c r="Q143" s="14"/>
      <c r="R143" s="14">
        <f>(K143*100)/$P143</f>
        <v>24.85</v>
      </c>
      <c r="S143" s="14">
        <f>(L143*100)/$P143</f>
        <v>25.05</v>
      </c>
      <c r="T143" s="14">
        <f>(M143*100)/$P143</f>
        <v>25.05</v>
      </c>
      <c r="U143" s="14">
        <f>(N143*100)/$P143</f>
        <v>25.05</v>
      </c>
    </row>
    <row r="144" spans="2:21" x14ac:dyDescent="0.3">
      <c r="B144" s="1">
        <v>42557</v>
      </c>
      <c r="C144" t="s">
        <v>1</v>
      </c>
      <c r="D144" t="s">
        <v>4</v>
      </c>
      <c r="F144" s="8">
        <v>30060</v>
      </c>
      <c r="G144" s="4"/>
      <c r="H144" s="1">
        <v>42557</v>
      </c>
      <c r="I144" s="1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2:21" x14ac:dyDescent="0.3">
      <c r="B145" s="1">
        <v>42557</v>
      </c>
      <c r="C145" t="s">
        <v>2</v>
      </c>
      <c r="D145" t="s">
        <v>4</v>
      </c>
      <c r="F145" s="8">
        <v>30060</v>
      </c>
      <c r="G145" s="4"/>
      <c r="H145" s="1">
        <v>42557</v>
      </c>
      <c r="I145" s="1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2:21" x14ac:dyDescent="0.3">
      <c r="B146" s="1">
        <v>42557</v>
      </c>
      <c r="C146" t="s">
        <v>3</v>
      </c>
      <c r="D146" t="s">
        <v>4</v>
      </c>
      <c r="F146" s="8">
        <v>30060</v>
      </c>
      <c r="G146" s="4"/>
      <c r="H146" s="1">
        <v>42557</v>
      </c>
      <c r="I146" s="1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2:21" x14ac:dyDescent="0.3">
      <c r="B147" s="1">
        <v>42563</v>
      </c>
      <c r="C147" t="s">
        <v>37</v>
      </c>
      <c r="D147">
        <v>8942365</v>
      </c>
      <c r="F147" s="8">
        <v>667.21</v>
      </c>
      <c r="G147" s="4"/>
      <c r="H147" s="1">
        <v>42579</v>
      </c>
      <c r="I147" s="1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2:21" x14ac:dyDescent="0.3">
      <c r="B148" s="1">
        <v>42564</v>
      </c>
      <c r="C148" t="s">
        <v>8</v>
      </c>
      <c r="F148" s="8">
        <v>101.28</v>
      </c>
      <c r="G148" s="4"/>
      <c r="H148" s="1">
        <v>42564</v>
      </c>
      <c r="I148" s="1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2:21" x14ac:dyDescent="0.3">
      <c r="B149" s="1">
        <v>42571</v>
      </c>
      <c r="C149" t="s">
        <v>28</v>
      </c>
      <c r="F149" s="8">
        <v>3713</v>
      </c>
      <c r="G149" s="4"/>
      <c r="H149" s="1">
        <v>42571</v>
      </c>
      <c r="I149" s="1"/>
      <c r="J149" s="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2:21" x14ac:dyDescent="0.3">
      <c r="B150" s="1">
        <v>42580</v>
      </c>
      <c r="C150" t="s">
        <v>29</v>
      </c>
      <c r="D150">
        <v>8942366</v>
      </c>
      <c r="F150" s="8">
        <v>2325.34</v>
      </c>
      <c r="G150" s="4"/>
      <c r="H150" s="1">
        <v>42584</v>
      </c>
      <c r="I150" s="1"/>
      <c r="J150" s="4">
        <f>SUM(G3:G150)-SUM(F3:F150)+F150</f>
        <v>74292.579999999522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2:21" s="3" customFormat="1" x14ac:dyDescent="0.3">
      <c r="B151" s="10">
        <v>42583</v>
      </c>
      <c r="C151" s="3" t="s">
        <v>38</v>
      </c>
      <c r="F151" s="7">
        <v>7</v>
      </c>
      <c r="G151" s="7"/>
      <c r="H151" s="10">
        <v>42583</v>
      </c>
      <c r="I151" s="10"/>
      <c r="J151" s="7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2:21" x14ac:dyDescent="0.3">
      <c r="B152" s="1">
        <v>42584</v>
      </c>
      <c r="C152" t="s">
        <v>13</v>
      </c>
      <c r="F152" s="8">
        <v>17.28</v>
      </c>
      <c r="G152" s="4"/>
      <c r="H152" s="1">
        <v>42584</v>
      </c>
      <c r="I152" s="1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2:21" x14ac:dyDescent="0.3">
      <c r="B153" s="1">
        <v>42601</v>
      </c>
      <c r="C153" t="s">
        <v>28</v>
      </c>
      <c r="F153" s="8">
        <v>24997</v>
      </c>
      <c r="G153" s="4"/>
      <c r="H153" s="1">
        <v>42601</v>
      </c>
      <c r="I153" s="1"/>
      <c r="J153" s="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2:21" x14ac:dyDescent="0.3">
      <c r="B154" s="1">
        <v>42606</v>
      </c>
      <c r="C154" t="s">
        <v>29</v>
      </c>
      <c r="D154">
        <v>8942367</v>
      </c>
      <c r="F154" s="8">
        <v>1020</v>
      </c>
      <c r="G154" s="4"/>
      <c r="H154" s="1">
        <v>42612</v>
      </c>
      <c r="I154" s="1"/>
      <c r="J154" s="4">
        <f>SUM(G3:G154)-SUM(F3:F154)</f>
        <v>45925.959999999497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2:21" x14ac:dyDescent="0.3">
      <c r="B155" s="1">
        <v>42615</v>
      </c>
      <c r="C155" t="s">
        <v>13</v>
      </c>
      <c r="F155" s="8">
        <v>17.28</v>
      </c>
      <c r="G155" s="4"/>
      <c r="H155" s="1">
        <v>42584</v>
      </c>
      <c r="I155" s="1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2:21" x14ac:dyDescent="0.3">
      <c r="B156" s="1">
        <v>42618</v>
      </c>
      <c r="C156" t="s">
        <v>29</v>
      </c>
      <c r="D156">
        <v>8942368</v>
      </c>
      <c r="F156" s="8">
        <v>1020</v>
      </c>
      <c r="G156" s="4"/>
      <c r="H156" s="1">
        <v>42632</v>
      </c>
      <c r="I156" s="1"/>
      <c r="J156" s="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2:21" x14ac:dyDescent="0.3">
      <c r="B157" s="1">
        <v>42636</v>
      </c>
      <c r="C157" t="s">
        <v>27</v>
      </c>
      <c r="D157">
        <v>8942369</v>
      </c>
      <c r="F157" s="8">
        <v>64.400000000000006</v>
      </c>
      <c r="G157" s="4"/>
      <c r="H157" s="1">
        <v>42639</v>
      </c>
      <c r="I157" s="1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2:21" x14ac:dyDescent="0.3">
      <c r="B158" s="1">
        <v>42636</v>
      </c>
      <c r="C158" t="s">
        <v>27</v>
      </c>
      <c r="D158">
        <v>8942370</v>
      </c>
      <c r="F158" s="8">
        <v>39</v>
      </c>
      <c r="G158" s="4"/>
      <c r="H158" s="1">
        <v>42639</v>
      </c>
      <c r="I158" s="1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2:21" x14ac:dyDescent="0.3">
      <c r="B159" s="1">
        <v>42636</v>
      </c>
      <c r="C159" t="s">
        <v>27</v>
      </c>
      <c r="D159">
        <v>8942371</v>
      </c>
      <c r="F159" s="8">
        <v>174</v>
      </c>
      <c r="G159" s="4"/>
      <c r="H159" s="1">
        <v>42639</v>
      </c>
      <c r="I159" s="1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2:21" x14ac:dyDescent="0.3">
      <c r="B160" s="1">
        <v>42636</v>
      </c>
      <c r="C160" t="s">
        <v>27</v>
      </c>
      <c r="D160">
        <v>8942372</v>
      </c>
      <c r="F160" s="8">
        <v>125.16</v>
      </c>
      <c r="G160" s="4"/>
      <c r="H160" s="1">
        <v>42639</v>
      </c>
      <c r="I160" s="1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2:21" x14ac:dyDescent="0.3">
      <c r="B161" s="1">
        <v>42636</v>
      </c>
      <c r="C161" t="s">
        <v>27</v>
      </c>
      <c r="D161">
        <v>8942373</v>
      </c>
      <c r="F161" s="8">
        <v>162.75</v>
      </c>
      <c r="G161" s="4"/>
      <c r="H161" s="1">
        <v>42639</v>
      </c>
      <c r="I161" s="1"/>
      <c r="J161" s="4">
        <f>SUM(G3:G161)-SUM(F3:F161)</f>
        <v>44323.369999999646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2:21" x14ac:dyDescent="0.3">
      <c r="B162" s="1">
        <v>42645</v>
      </c>
      <c r="C162" t="s">
        <v>0</v>
      </c>
      <c r="D162" t="s">
        <v>4</v>
      </c>
      <c r="F162" s="8">
        <v>6461</v>
      </c>
      <c r="G162" s="4"/>
      <c r="H162" s="1">
        <v>42646</v>
      </c>
      <c r="I162" s="1"/>
      <c r="K162" s="13">
        <f>-F162</f>
        <v>-6461</v>
      </c>
      <c r="L162" s="13">
        <f>-F163</f>
        <v>-6513</v>
      </c>
      <c r="M162" s="13">
        <f>-F164</f>
        <v>-6513</v>
      </c>
      <c r="N162" s="13">
        <f>-F165</f>
        <v>-6513</v>
      </c>
      <c r="O162" s="14"/>
      <c r="P162" s="13">
        <f>SUM(K162:N162)</f>
        <v>-26000</v>
      </c>
      <c r="Q162" s="14"/>
      <c r="R162" s="14">
        <f>(K162*100)/$P162</f>
        <v>24.85</v>
      </c>
      <c r="S162" s="14">
        <f>(L162*100)/$P162</f>
        <v>25.05</v>
      </c>
      <c r="T162" s="14">
        <f>(M162*100)/$P162</f>
        <v>25.05</v>
      </c>
      <c r="U162" s="14">
        <f>(N162*100)/$P162</f>
        <v>25.05</v>
      </c>
    </row>
    <row r="163" spans="2:21" x14ac:dyDescent="0.3">
      <c r="B163" s="1">
        <v>42645</v>
      </c>
      <c r="C163" t="s">
        <v>1</v>
      </c>
      <c r="D163" t="s">
        <v>4</v>
      </c>
      <c r="F163" s="8">
        <v>6513</v>
      </c>
      <c r="G163" s="4"/>
      <c r="H163" s="1">
        <v>42646</v>
      </c>
      <c r="I163" s="1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2:21" x14ac:dyDescent="0.3">
      <c r="B164" s="1">
        <v>42645</v>
      </c>
      <c r="C164" t="s">
        <v>2</v>
      </c>
      <c r="D164" t="s">
        <v>4</v>
      </c>
      <c r="F164" s="8">
        <v>6513</v>
      </c>
      <c r="G164" s="4"/>
      <c r="H164" s="1">
        <v>42646</v>
      </c>
      <c r="I164" s="1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2:21" x14ac:dyDescent="0.3">
      <c r="B165" s="1">
        <v>42645</v>
      </c>
      <c r="C165" t="s">
        <v>3</v>
      </c>
      <c r="D165" t="s">
        <v>4</v>
      </c>
      <c r="F165" s="8">
        <v>6513</v>
      </c>
      <c r="G165" s="4"/>
      <c r="H165" s="1">
        <v>42646</v>
      </c>
      <c r="I165" s="1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2:21" x14ac:dyDescent="0.3">
      <c r="B166" s="1">
        <v>42646</v>
      </c>
      <c r="C166" t="s">
        <v>7</v>
      </c>
      <c r="F166" s="8"/>
      <c r="G166" s="4">
        <v>26404.59</v>
      </c>
      <c r="H166" s="1">
        <v>42646</v>
      </c>
      <c r="I166" s="1"/>
      <c r="J166" s="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2:21" x14ac:dyDescent="0.3">
      <c r="B167" s="1">
        <v>42647</v>
      </c>
      <c r="C167" t="s">
        <v>13</v>
      </c>
      <c r="F167" s="8">
        <v>17.28</v>
      </c>
      <c r="G167" s="4"/>
      <c r="H167" s="1">
        <v>42647</v>
      </c>
      <c r="I167" s="1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2:21" x14ac:dyDescent="0.3">
      <c r="B168" s="1">
        <v>42647</v>
      </c>
      <c r="C168" t="s">
        <v>39</v>
      </c>
      <c r="F168" s="8">
        <v>5.58</v>
      </c>
      <c r="G168" s="4"/>
      <c r="H168" s="1">
        <v>42647</v>
      </c>
      <c r="I168" s="1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2:21" x14ac:dyDescent="0.3">
      <c r="B169" s="1">
        <v>42650</v>
      </c>
      <c r="C169" t="s">
        <v>7</v>
      </c>
      <c r="F169" s="8"/>
      <c r="G169" s="4">
        <v>150000</v>
      </c>
      <c r="H169" s="1">
        <v>42650</v>
      </c>
      <c r="I169" s="1"/>
      <c r="J169" s="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2:21" x14ac:dyDescent="0.3">
      <c r="B170" s="1">
        <v>42653</v>
      </c>
      <c r="C170" t="s">
        <v>0</v>
      </c>
      <c r="D170" t="s">
        <v>4</v>
      </c>
      <c r="F170" s="8">
        <v>29820</v>
      </c>
      <c r="G170" s="4"/>
      <c r="H170" s="1">
        <v>42653</v>
      </c>
      <c r="I170" s="1"/>
      <c r="K170" s="13">
        <f>-F170</f>
        <v>-29820</v>
      </c>
      <c r="L170" s="13">
        <f>-F171</f>
        <v>-30060</v>
      </c>
      <c r="M170" s="13">
        <f>-F172</f>
        <v>-30060</v>
      </c>
      <c r="N170" s="13">
        <f>-F173</f>
        <v>-30060</v>
      </c>
      <c r="O170" s="14"/>
      <c r="P170" s="13">
        <f>SUM(K170:N170)</f>
        <v>-120000</v>
      </c>
      <c r="Q170" s="14"/>
      <c r="R170" s="14">
        <f>(K170*100)/$P170</f>
        <v>24.85</v>
      </c>
      <c r="S170" s="14">
        <f>(L170*100)/$P170</f>
        <v>25.05</v>
      </c>
      <c r="T170" s="14">
        <f>(M170*100)/$P170</f>
        <v>25.05</v>
      </c>
      <c r="U170" s="14">
        <f>(N170*100)/$P170</f>
        <v>25.05</v>
      </c>
    </row>
    <row r="171" spans="2:21" x14ac:dyDescent="0.3">
      <c r="B171" s="1">
        <v>42653</v>
      </c>
      <c r="C171" t="s">
        <v>1</v>
      </c>
      <c r="D171" t="s">
        <v>4</v>
      </c>
      <c r="F171" s="8">
        <v>30060</v>
      </c>
      <c r="G171" s="4"/>
      <c r="H171" s="1">
        <v>42653</v>
      </c>
      <c r="I171" s="1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2:21" x14ac:dyDescent="0.3">
      <c r="B172" s="1">
        <v>42653</v>
      </c>
      <c r="C172" t="s">
        <v>2</v>
      </c>
      <c r="D172" t="s">
        <v>4</v>
      </c>
      <c r="F172" s="8">
        <v>30060</v>
      </c>
      <c r="G172" s="4"/>
      <c r="H172" s="1">
        <v>42653</v>
      </c>
      <c r="I172" s="1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2:21" x14ac:dyDescent="0.3">
      <c r="B173" s="1">
        <v>42653</v>
      </c>
      <c r="C173" t="s">
        <v>3</v>
      </c>
      <c r="D173" t="s">
        <v>4</v>
      </c>
      <c r="F173" s="8">
        <v>30060</v>
      </c>
      <c r="G173" s="4"/>
      <c r="H173" s="1">
        <v>42653</v>
      </c>
      <c r="I173" s="1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2:21" x14ac:dyDescent="0.3">
      <c r="B174" s="1">
        <v>42656</v>
      </c>
      <c r="C174" t="s">
        <v>8</v>
      </c>
      <c r="F174" s="8">
        <v>92.58</v>
      </c>
      <c r="G174" s="4"/>
      <c r="H174" s="1">
        <v>42656</v>
      </c>
      <c r="I174" s="1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2:21" x14ac:dyDescent="0.3">
      <c r="B175" s="1">
        <v>42662</v>
      </c>
      <c r="C175" t="s">
        <v>28</v>
      </c>
      <c r="F175" s="8">
        <v>2966</v>
      </c>
      <c r="G175" s="4"/>
      <c r="H175" s="1">
        <v>42662</v>
      </c>
      <c r="I175" s="1"/>
      <c r="J175" s="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2:21" x14ac:dyDescent="0.3">
      <c r="B176" s="1">
        <v>42670</v>
      </c>
      <c r="C176" t="s">
        <v>30</v>
      </c>
      <c r="F176" s="8">
        <v>24895</v>
      </c>
      <c r="G176" s="4"/>
      <c r="H176" s="1">
        <v>42670</v>
      </c>
      <c r="I176" s="1"/>
      <c r="J176" s="4">
        <f>SUM(G3:G176)-SUM(F3:F176)</f>
        <v>46751.519999999553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2:21" x14ac:dyDescent="0.3">
      <c r="B177" s="1">
        <v>42677</v>
      </c>
      <c r="C177" t="s">
        <v>13</v>
      </c>
      <c r="F177" s="8">
        <v>17.28</v>
      </c>
      <c r="G177" s="4"/>
      <c r="H177" s="1">
        <v>42677</v>
      </c>
      <c r="I177" s="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2:21" x14ac:dyDescent="0.3">
      <c r="B178" s="1">
        <v>42697</v>
      </c>
      <c r="C178" t="s">
        <v>28</v>
      </c>
      <c r="F178" s="8">
        <v>24997</v>
      </c>
      <c r="G178" s="4"/>
      <c r="H178" s="1">
        <v>42697</v>
      </c>
      <c r="I178" s="1"/>
      <c r="J178" s="4">
        <f>SUM(G3:G178)-SUM(F3:F178)</f>
        <v>21737.239999999525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2:21" x14ac:dyDescent="0.3">
      <c r="B179" s="1">
        <v>42706</v>
      </c>
      <c r="C179" t="s">
        <v>13</v>
      </c>
      <c r="F179" s="8">
        <v>17.28</v>
      </c>
      <c r="G179" s="4"/>
      <c r="H179" s="1">
        <v>42706</v>
      </c>
      <c r="I179" s="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2:21" x14ac:dyDescent="0.3">
      <c r="B180" s="1">
        <v>42711</v>
      </c>
      <c r="C180" t="s">
        <v>0</v>
      </c>
      <c r="D180" t="s">
        <v>4</v>
      </c>
      <c r="F180" s="8">
        <v>4970</v>
      </c>
      <c r="G180" s="4"/>
      <c r="H180" s="1">
        <v>42711</v>
      </c>
      <c r="I180" s="1"/>
      <c r="K180" s="13">
        <f>-F180</f>
        <v>-4970</v>
      </c>
      <c r="L180" s="13">
        <f>-F181</f>
        <v>-5010</v>
      </c>
      <c r="M180" s="13">
        <f>-F182</f>
        <v>-5010</v>
      </c>
      <c r="N180" s="13">
        <f>-F183</f>
        <v>-5010</v>
      </c>
      <c r="O180" s="14"/>
      <c r="P180" s="13">
        <f>SUM(K180:N180)</f>
        <v>-20000</v>
      </c>
      <c r="Q180" s="14"/>
      <c r="R180" s="14">
        <f>(K180*100)/$P180</f>
        <v>24.85</v>
      </c>
      <c r="S180" s="14">
        <f>(L180*100)/$P180</f>
        <v>25.05</v>
      </c>
      <c r="T180" s="14">
        <f>(M180*100)/$P180</f>
        <v>25.05</v>
      </c>
      <c r="U180" s="14">
        <f>(N180*100)/$P180</f>
        <v>25.05</v>
      </c>
    </row>
    <row r="181" spans="2:21" x14ac:dyDescent="0.3">
      <c r="B181" s="1">
        <v>42711</v>
      </c>
      <c r="C181" t="s">
        <v>1</v>
      </c>
      <c r="D181" t="s">
        <v>4</v>
      </c>
      <c r="F181" s="8">
        <v>5010</v>
      </c>
      <c r="G181" s="4"/>
      <c r="H181" s="1">
        <v>42711</v>
      </c>
      <c r="I181" s="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2:21" x14ac:dyDescent="0.3">
      <c r="B182" s="1">
        <v>42711</v>
      </c>
      <c r="C182" t="s">
        <v>2</v>
      </c>
      <c r="D182" t="s">
        <v>4</v>
      </c>
      <c r="F182" s="8">
        <v>5010</v>
      </c>
      <c r="G182" s="4"/>
      <c r="H182" s="1">
        <v>42711</v>
      </c>
      <c r="I182" s="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2:21" x14ac:dyDescent="0.3">
      <c r="B183" s="1">
        <v>42711</v>
      </c>
      <c r="C183" t="s">
        <v>3</v>
      </c>
      <c r="D183" t="s">
        <v>4</v>
      </c>
      <c r="F183" s="8">
        <v>5010</v>
      </c>
      <c r="G183" s="4"/>
      <c r="H183" s="1">
        <v>42711</v>
      </c>
      <c r="I183" s="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2:21" x14ac:dyDescent="0.3">
      <c r="B184" s="1">
        <v>42734</v>
      </c>
      <c r="C184" t="s">
        <v>27</v>
      </c>
      <c r="D184">
        <v>8942376</v>
      </c>
      <c r="F184" s="8">
        <v>66.8</v>
      </c>
      <c r="G184" s="4"/>
      <c r="H184" s="1">
        <v>42780</v>
      </c>
      <c r="I184" s="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2:21" x14ac:dyDescent="0.3">
      <c r="B185" s="1">
        <v>42734</v>
      </c>
      <c r="C185" t="s">
        <v>7</v>
      </c>
      <c r="F185" s="8"/>
      <c r="G185" s="4">
        <v>52242.66</v>
      </c>
      <c r="H185" s="1">
        <v>42734</v>
      </c>
      <c r="I185" s="1"/>
      <c r="J185" s="4">
        <f>SUM(G3:G185)-SUM(F3:F185)</f>
        <v>53895.819999999367</v>
      </c>
      <c r="K185" s="13">
        <f>SUM(K98:K180)</f>
        <v>-142268.65000000002</v>
      </c>
      <c r="L185" s="13">
        <f>SUM(L98:L180)</f>
        <v>-143353</v>
      </c>
      <c r="M185" s="13">
        <f>SUM(M98:M180)</f>
        <v>-143353</v>
      </c>
      <c r="N185" s="13">
        <f>SUM(N98:N180)</f>
        <v>-143353</v>
      </c>
      <c r="O185" s="14"/>
      <c r="P185" s="13">
        <f>SUM(K185:N185)</f>
        <v>-572327.65</v>
      </c>
      <c r="Q185" s="14"/>
      <c r="R185" s="16">
        <f>(K185*100)/$P185</f>
        <v>24.857902636715178</v>
      </c>
      <c r="S185" s="16">
        <f>(L185*100)/$P185</f>
        <v>25.047365787761606</v>
      </c>
      <c r="T185" s="16">
        <f>(M185*100)/$P185</f>
        <v>25.047365787761606</v>
      </c>
      <c r="U185" s="16">
        <f>(N185*100)/$P185</f>
        <v>25.047365787761606</v>
      </c>
    </row>
    <row r="186" spans="2:21" x14ac:dyDescent="0.3">
      <c r="I186" s="1"/>
      <c r="J186" s="4"/>
      <c r="K186" s="13">
        <v>137983.72</v>
      </c>
      <c r="L186" s="13">
        <v>139094.24</v>
      </c>
      <c r="M186" s="13">
        <v>139094.24</v>
      </c>
      <c r="N186" s="13">
        <v>139094.24</v>
      </c>
      <c r="O186" s="13"/>
      <c r="P186" s="13">
        <f>SUM(K186:N186)</f>
        <v>555266.43999999994</v>
      </c>
      <c r="Q186" s="13"/>
      <c r="R186" s="13">
        <f t="shared" ref="R186:U187" si="0">(K186*100)/$P186</f>
        <v>24.850001739705359</v>
      </c>
      <c r="S186" s="13">
        <f t="shared" si="0"/>
        <v>25.049999420098217</v>
      </c>
      <c r="T186" s="13">
        <f t="shared" si="0"/>
        <v>25.049999420098217</v>
      </c>
      <c r="U186" s="13">
        <f t="shared" si="0"/>
        <v>25.049999420098217</v>
      </c>
    </row>
    <row r="187" spans="2:21" x14ac:dyDescent="0.3">
      <c r="B187" s="1"/>
      <c r="F187" s="8"/>
      <c r="G187" s="4"/>
      <c r="H187" s="1"/>
      <c r="I187" s="1"/>
      <c r="J187" s="4"/>
      <c r="K187" s="13">
        <f>K96+K185+K186</f>
        <v>776805.75</v>
      </c>
      <c r="L187" s="13">
        <f>L96+L185+L186</f>
        <v>783179.04</v>
      </c>
      <c r="M187" s="13">
        <f>M96+M185+M186</f>
        <v>783179.04</v>
      </c>
      <c r="N187" s="13">
        <f>N96+N185+N186</f>
        <v>783179.04</v>
      </c>
      <c r="O187" s="14"/>
      <c r="P187" s="13">
        <f>SUM(K187:N187)</f>
        <v>3126342.87</v>
      </c>
      <c r="Q187" s="14"/>
      <c r="R187" s="14">
        <f t="shared" si="0"/>
        <v>24.847106741046609</v>
      </c>
      <c r="S187" s="14">
        <f t="shared" si="0"/>
        <v>25.05096441965113</v>
      </c>
      <c r="T187" s="14">
        <f t="shared" si="0"/>
        <v>25.05096441965113</v>
      </c>
      <c r="U187" s="14">
        <f t="shared" si="0"/>
        <v>25.05096441965113</v>
      </c>
    </row>
    <row r="188" spans="2:21" x14ac:dyDescent="0.3">
      <c r="B188" s="1"/>
      <c r="F188" s="8"/>
      <c r="G188" s="4"/>
      <c r="H188" s="1"/>
      <c r="I188" s="1"/>
      <c r="J188" s="4"/>
    </row>
    <row r="189" spans="2:21" x14ac:dyDescent="0.3">
      <c r="B189" s="1">
        <v>42738</v>
      </c>
      <c r="C189" t="s">
        <v>13</v>
      </c>
      <c r="F189" s="8">
        <v>17.28</v>
      </c>
      <c r="G189" s="4"/>
      <c r="H189" s="1">
        <v>42738</v>
      </c>
      <c r="I189" s="1"/>
    </row>
    <row r="190" spans="2:21" x14ac:dyDescent="0.3">
      <c r="B190" s="1">
        <v>42740</v>
      </c>
      <c r="C190" t="s">
        <v>29</v>
      </c>
      <c r="D190">
        <v>8942374</v>
      </c>
      <c r="F190" s="8">
        <v>240</v>
      </c>
      <c r="G190" s="4"/>
      <c r="H190" s="1">
        <v>42754</v>
      </c>
      <c r="I190" s="1"/>
      <c r="J190" s="4"/>
    </row>
    <row r="191" spans="2:21" x14ac:dyDescent="0.3">
      <c r="B191" s="1">
        <v>42746</v>
      </c>
      <c r="C191" t="s">
        <v>0</v>
      </c>
      <c r="D191" t="s">
        <v>4</v>
      </c>
      <c r="F191" s="8">
        <v>9940</v>
      </c>
      <c r="G191" s="4"/>
      <c r="H191" s="1">
        <v>42746</v>
      </c>
      <c r="I191" s="1"/>
      <c r="K191" s="4">
        <f>-F191</f>
        <v>-9940</v>
      </c>
      <c r="L191" s="4">
        <f>-F192</f>
        <v>-10020</v>
      </c>
      <c r="M191" s="4">
        <f>-F193</f>
        <v>-10020</v>
      </c>
      <c r="N191" s="4">
        <f>-F194</f>
        <v>-10020</v>
      </c>
      <c r="P191" s="4">
        <f>SUM(K191:N191)</f>
        <v>-40000</v>
      </c>
      <c r="R191">
        <f>(K191*100)/$P191</f>
        <v>24.85</v>
      </c>
      <c r="S191">
        <f>(L191*100)/$P191</f>
        <v>25.05</v>
      </c>
      <c r="T191">
        <f>(M191*100)/$P191</f>
        <v>25.05</v>
      </c>
      <c r="U191">
        <f>(N191*100)/$P191</f>
        <v>25.05</v>
      </c>
    </row>
    <row r="192" spans="2:21" x14ac:dyDescent="0.3">
      <c r="B192" s="1">
        <v>42746</v>
      </c>
      <c r="C192" t="s">
        <v>1</v>
      </c>
      <c r="D192" t="s">
        <v>4</v>
      </c>
      <c r="F192" s="8">
        <v>10020</v>
      </c>
      <c r="G192" s="4"/>
      <c r="H192" s="1">
        <v>42746</v>
      </c>
      <c r="I192" s="1"/>
    </row>
    <row r="193" spans="2:21" x14ac:dyDescent="0.3">
      <c r="B193" s="1">
        <v>42746</v>
      </c>
      <c r="C193" t="s">
        <v>2</v>
      </c>
      <c r="D193" t="s">
        <v>4</v>
      </c>
      <c r="F193" s="8">
        <v>10020</v>
      </c>
      <c r="G193" s="4"/>
      <c r="H193" s="1">
        <v>42746</v>
      </c>
      <c r="I193" s="1"/>
    </row>
    <row r="194" spans="2:21" x14ac:dyDescent="0.3">
      <c r="B194" s="1">
        <v>42746</v>
      </c>
      <c r="C194" t="s">
        <v>3</v>
      </c>
      <c r="D194" t="s">
        <v>4</v>
      </c>
      <c r="F194" s="8">
        <v>10020</v>
      </c>
      <c r="G194" s="4"/>
      <c r="H194" s="1">
        <v>42746</v>
      </c>
      <c r="I194" s="1"/>
    </row>
    <row r="195" spans="2:21" x14ac:dyDescent="0.3">
      <c r="B195" s="1">
        <v>42747</v>
      </c>
      <c r="C195" t="s">
        <v>8</v>
      </c>
      <c r="F195" s="8">
        <v>131.31</v>
      </c>
      <c r="G195" s="4"/>
      <c r="H195" s="1">
        <v>42747</v>
      </c>
      <c r="I195" s="1"/>
    </row>
    <row r="196" spans="2:21" x14ac:dyDescent="0.3">
      <c r="B196" s="1">
        <v>42752</v>
      </c>
      <c r="C196" t="s">
        <v>7</v>
      </c>
      <c r="F196" s="8"/>
      <c r="G196" s="4">
        <v>150000</v>
      </c>
      <c r="H196" s="1">
        <v>42752</v>
      </c>
      <c r="I196" s="1"/>
      <c r="J196" s="4"/>
    </row>
    <row r="197" spans="2:21" x14ac:dyDescent="0.3">
      <c r="B197" s="1">
        <v>42754</v>
      </c>
      <c r="C197" t="s">
        <v>28</v>
      </c>
      <c r="F197" s="8">
        <v>3606</v>
      </c>
      <c r="G197" s="4"/>
      <c r="H197" s="1">
        <v>42754</v>
      </c>
      <c r="I197" s="1"/>
    </row>
    <row r="198" spans="2:21" x14ac:dyDescent="0.3">
      <c r="B198" s="1">
        <v>42753</v>
      </c>
      <c r="C198" t="s">
        <v>0</v>
      </c>
      <c r="D198" t="s">
        <v>4</v>
      </c>
      <c r="F198" s="8">
        <v>24850</v>
      </c>
      <c r="G198" s="4"/>
      <c r="H198" s="1">
        <v>42754</v>
      </c>
      <c r="I198" s="1"/>
      <c r="K198" s="4">
        <f>-F198</f>
        <v>-24850</v>
      </c>
      <c r="L198" s="4">
        <f>-F199</f>
        <v>-25050</v>
      </c>
      <c r="M198" s="4">
        <f>-F200</f>
        <v>-25050</v>
      </c>
      <c r="N198" s="4">
        <f>-F201</f>
        <v>-25050</v>
      </c>
      <c r="P198" s="4">
        <f>SUM(K198:N198)</f>
        <v>-100000</v>
      </c>
      <c r="R198">
        <f>(K198*100)/$P198</f>
        <v>24.85</v>
      </c>
      <c r="S198">
        <f>(L198*100)/$P198</f>
        <v>25.05</v>
      </c>
      <c r="T198">
        <f>(M198*100)/$P198</f>
        <v>25.05</v>
      </c>
      <c r="U198">
        <f>(N198*100)/$P198</f>
        <v>25.05</v>
      </c>
    </row>
    <row r="199" spans="2:21" x14ac:dyDescent="0.3">
      <c r="B199" s="1">
        <v>42753</v>
      </c>
      <c r="C199" t="s">
        <v>1</v>
      </c>
      <c r="D199" t="s">
        <v>4</v>
      </c>
      <c r="F199" s="8">
        <v>25050</v>
      </c>
      <c r="G199" s="4"/>
      <c r="H199" s="1">
        <v>42754</v>
      </c>
      <c r="I199" s="1"/>
    </row>
    <row r="200" spans="2:21" x14ac:dyDescent="0.3">
      <c r="B200" s="1">
        <v>42753</v>
      </c>
      <c r="C200" t="s">
        <v>2</v>
      </c>
      <c r="D200" t="s">
        <v>4</v>
      </c>
      <c r="F200" s="8">
        <v>25050</v>
      </c>
      <c r="G200" s="4"/>
      <c r="H200" s="1">
        <v>42754</v>
      </c>
      <c r="I200" s="1"/>
    </row>
    <row r="201" spans="2:21" x14ac:dyDescent="0.3">
      <c r="B201" s="1">
        <v>42753</v>
      </c>
      <c r="C201" t="s">
        <v>3</v>
      </c>
      <c r="D201" t="s">
        <v>4</v>
      </c>
      <c r="F201" s="8">
        <v>25050</v>
      </c>
      <c r="G201" s="4"/>
      <c r="H201" s="1">
        <v>42754</v>
      </c>
      <c r="I201" s="1"/>
    </row>
    <row r="202" spans="2:21" x14ac:dyDescent="0.3">
      <c r="B202" s="1">
        <v>42765</v>
      </c>
      <c r="C202" t="s">
        <v>10</v>
      </c>
      <c r="D202" t="s">
        <v>4</v>
      </c>
      <c r="F202" s="8">
        <v>3565.06</v>
      </c>
      <c r="G202" s="4"/>
      <c r="H202" s="1">
        <v>42765</v>
      </c>
      <c r="I202" s="1"/>
      <c r="J202" s="4">
        <f>SUM(G3:G202)-SUM(F3:F202)</f>
        <v>56336.169999999227</v>
      </c>
    </row>
    <row r="203" spans="2:21" x14ac:dyDescent="0.3">
      <c r="B203" s="1">
        <v>42768</v>
      </c>
      <c r="C203" t="s">
        <v>13</v>
      </c>
      <c r="F203" s="8">
        <v>17.28</v>
      </c>
      <c r="G203" s="4"/>
      <c r="H203" s="1">
        <v>42768</v>
      </c>
      <c r="I203" s="1"/>
    </row>
    <row r="204" spans="2:21" x14ac:dyDescent="0.3">
      <c r="B204" s="1">
        <v>42785</v>
      </c>
      <c r="C204" t="s">
        <v>28</v>
      </c>
      <c r="F204" s="8">
        <v>24381</v>
      </c>
      <c r="G204" s="4"/>
      <c r="H204" s="1">
        <v>42788</v>
      </c>
      <c r="I204" s="1"/>
    </row>
    <row r="205" spans="2:21" x14ac:dyDescent="0.3">
      <c r="B205" s="1">
        <v>42788</v>
      </c>
      <c r="C205" t="s">
        <v>40</v>
      </c>
      <c r="F205" s="8">
        <v>12128.15</v>
      </c>
      <c r="G205" s="4"/>
      <c r="H205" s="1">
        <v>42789</v>
      </c>
      <c r="I205" s="1"/>
    </row>
    <row r="206" spans="2:21" x14ac:dyDescent="0.3">
      <c r="B206" s="1">
        <v>42796</v>
      </c>
      <c r="C206" t="s">
        <v>13</v>
      </c>
      <c r="F206" s="8">
        <v>17.28</v>
      </c>
      <c r="G206" s="4"/>
      <c r="H206" s="1">
        <v>42796</v>
      </c>
      <c r="I206" s="1"/>
    </row>
    <row r="207" spans="2:21" x14ac:dyDescent="0.3">
      <c r="B207" s="1">
        <v>42809</v>
      </c>
      <c r="C207" t="s">
        <v>27</v>
      </c>
      <c r="D207">
        <v>8942377</v>
      </c>
      <c r="F207" s="8">
        <v>118.68</v>
      </c>
      <c r="G207" s="4"/>
      <c r="H207" s="1">
        <v>42815</v>
      </c>
      <c r="I207" s="1"/>
      <c r="J207" s="4"/>
    </row>
    <row r="208" spans="2:21" x14ac:dyDescent="0.3">
      <c r="B208" s="1">
        <v>42816</v>
      </c>
      <c r="C208" t="s">
        <v>0</v>
      </c>
      <c r="D208" t="s">
        <v>4</v>
      </c>
      <c r="F208" s="8">
        <v>3976</v>
      </c>
      <c r="G208" s="4"/>
      <c r="H208" s="1">
        <v>42816</v>
      </c>
      <c r="I208" s="1"/>
      <c r="K208" s="4">
        <f>-F208</f>
        <v>-3976</v>
      </c>
      <c r="L208" s="4">
        <f>-F209</f>
        <v>-4008</v>
      </c>
      <c r="M208" s="4">
        <f>-F210</f>
        <v>-4008</v>
      </c>
      <c r="N208" s="4">
        <f>-F211</f>
        <v>-4008</v>
      </c>
      <c r="P208" s="4">
        <f>SUM(K208:N208)</f>
        <v>-16000</v>
      </c>
      <c r="R208">
        <f>(K208*100)/$P208</f>
        <v>24.85</v>
      </c>
      <c r="S208">
        <f>(L208*100)/$P208</f>
        <v>25.05</v>
      </c>
      <c r="T208">
        <f>(M208*100)/$P208</f>
        <v>25.05</v>
      </c>
      <c r="U208">
        <f>(N208*100)/$P208</f>
        <v>25.05</v>
      </c>
    </row>
    <row r="209" spans="2:21" x14ac:dyDescent="0.3">
      <c r="B209" s="1">
        <v>42816</v>
      </c>
      <c r="C209" t="s">
        <v>1</v>
      </c>
      <c r="D209" t="s">
        <v>4</v>
      </c>
      <c r="F209" s="8">
        <v>4008</v>
      </c>
      <c r="G209" s="4"/>
      <c r="H209" s="1">
        <v>42816</v>
      </c>
      <c r="I209" s="1"/>
    </row>
    <row r="210" spans="2:21" x14ac:dyDescent="0.3">
      <c r="B210" s="1">
        <v>42816</v>
      </c>
      <c r="C210" t="s">
        <v>2</v>
      </c>
      <c r="D210" t="s">
        <v>4</v>
      </c>
      <c r="F210" s="8">
        <v>4008</v>
      </c>
      <c r="G210" s="4"/>
      <c r="H210" s="1">
        <v>42816</v>
      </c>
      <c r="I210" s="1"/>
    </row>
    <row r="211" spans="2:21" x14ac:dyDescent="0.3">
      <c r="B211" s="1">
        <v>42816</v>
      </c>
      <c r="C211" t="s">
        <v>3</v>
      </c>
      <c r="D211" t="s">
        <v>4</v>
      </c>
      <c r="F211" s="8">
        <v>4008</v>
      </c>
      <c r="G211" s="4"/>
      <c r="H211" s="1">
        <v>42816</v>
      </c>
      <c r="I211" s="1"/>
    </row>
    <row r="212" spans="2:21" x14ac:dyDescent="0.3">
      <c r="B212" s="1">
        <v>42828</v>
      </c>
      <c r="C212" t="s">
        <v>7</v>
      </c>
      <c r="F212" s="8"/>
      <c r="G212" s="4">
        <v>27812.45</v>
      </c>
      <c r="H212" s="1">
        <v>42828</v>
      </c>
      <c r="I212" s="1"/>
      <c r="J212" s="4"/>
    </row>
    <row r="213" spans="2:21" x14ac:dyDescent="0.3">
      <c r="B213" s="1">
        <v>42829</v>
      </c>
      <c r="C213" t="s">
        <v>13</v>
      </c>
      <c r="F213" s="8">
        <v>17.28</v>
      </c>
      <c r="G213" s="4"/>
      <c r="H213" s="1">
        <v>42829</v>
      </c>
      <c r="I213" s="1"/>
    </row>
    <row r="214" spans="2:21" x14ac:dyDescent="0.3">
      <c r="B214" s="1">
        <v>42829</v>
      </c>
      <c r="C214" t="s">
        <v>7</v>
      </c>
      <c r="F214" s="8"/>
      <c r="G214" s="4">
        <v>150000</v>
      </c>
      <c r="H214" s="1">
        <v>42829</v>
      </c>
      <c r="I214" s="1"/>
      <c r="J214" s="4"/>
    </row>
    <row r="215" spans="2:21" x14ac:dyDescent="0.3">
      <c r="B215" s="1">
        <v>42830</v>
      </c>
      <c r="C215" t="s">
        <v>0</v>
      </c>
      <c r="D215" t="s">
        <v>4</v>
      </c>
      <c r="F215" s="8">
        <v>24850</v>
      </c>
      <c r="G215" s="4"/>
      <c r="H215" s="1">
        <v>42830</v>
      </c>
      <c r="I215" s="1"/>
      <c r="K215" s="4">
        <f>-F215</f>
        <v>-24850</v>
      </c>
      <c r="L215" s="4">
        <f>-F216</f>
        <v>-25050</v>
      </c>
      <c r="M215" s="4">
        <f>-F217</f>
        <v>-25050</v>
      </c>
      <c r="N215" s="4">
        <f>-F218</f>
        <v>-25050</v>
      </c>
      <c r="P215" s="4">
        <f>SUM(K215:N215)</f>
        <v>-100000</v>
      </c>
      <c r="R215">
        <f>(K215*100)/$P215</f>
        <v>24.85</v>
      </c>
      <c r="S215">
        <f>(L215*100)/$P215</f>
        <v>25.05</v>
      </c>
      <c r="T215">
        <f>(M215*100)/$P215</f>
        <v>25.05</v>
      </c>
      <c r="U215">
        <f>(N215*100)/$P215</f>
        <v>25.05</v>
      </c>
    </row>
    <row r="216" spans="2:21" x14ac:dyDescent="0.3">
      <c r="B216" s="1">
        <v>42830</v>
      </c>
      <c r="C216" t="s">
        <v>1</v>
      </c>
      <c r="D216" t="s">
        <v>4</v>
      </c>
      <c r="F216" s="8">
        <v>25050</v>
      </c>
      <c r="G216" s="4"/>
      <c r="H216" s="1">
        <v>42830</v>
      </c>
      <c r="I216" s="1"/>
    </row>
    <row r="217" spans="2:21" x14ac:dyDescent="0.3">
      <c r="B217" s="1">
        <v>42830</v>
      </c>
      <c r="C217" t="s">
        <v>2</v>
      </c>
      <c r="D217" t="s">
        <v>4</v>
      </c>
      <c r="F217" s="8">
        <v>25050</v>
      </c>
      <c r="G217" s="4"/>
      <c r="H217" s="1">
        <v>42830</v>
      </c>
      <c r="I217" s="1"/>
    </row>
    <row r="218" spans="2:21" x14ac:dyDescent="0.3">
      <c r="B218" s="1">
        <v>42830</v>
      </c>
      <c r="C218" t="s">
        <v>3</v>
      </c>
      <c r="D218" t="s">
        <v>4</v>
      </c>
      <c r="F218" s="8">
        <v>25050</v>
      </c>
      <c r="G218" s="4"/>
      <c r="H218" s="1">
        <v>42830</v>
      </c>
      <c r="I218" s="1"/>
    </row>
    <row r="219" spans="2:21" x14ac:dyDescent="0.3">
      <c r="B219" s="1">
        <v>42845</v>
      </c>
      <c r="C219" t="s">
        <v>28</v>
      </c>
      <c r="F219" s="8">
        <v>3755</v>
      </c>
      <c r="G219" s="4"/>
      <c r="H219" s="1">
        <v>42845</v>
      </c>
      <c r="I219" s="1"/>
    </row>
    <row r="220" spans="2:21" x14ac:dyDescent="0.3">
      <c r="B220" s="1">
        <v>42838</v>
      </c>
      <c r="C220" t="s">
        <v>8</v>
      </c>
      <c r="F220" s="8">
        <v>120.06</v>
      </c>
      <c r="G220" s="4"/>
      <c r="H220" s="1">
        <v>42838</v>
      </c>
      <c r="I220" s="1"/>
      <c r="J220" s="4">
        <f>SUM(G3:G220)-SUM(F3:F220)</f>
        <v>77593.889999999199</v>
      </c>
    </row>
    <row r="221" spans="2:21" x14ac:dyDescent="0.3">
      <c r="B221" s="1">
        <v>42858</v>
      </c>
      <c r="C221" t="s">
        <v>13</v>
      </c>
      <c r="F221" s="8">
        <v>17.28</v>
      </c>
      <c r="G221" s="4"/>
      <c r="H221" s="1">
        <v>42858</v>
      </c>
      <c r="I221" s="1"/>
    </row>
    <row r="222" spans="2:21" x14ac:dyDescent="0.3">
      <c r="B222" s="1">
        <v>42864</v>
      </c>
      <c r="C222" t="s">
        <v>24</v>
      </c>
      <c r="F222" s="8">
        <v>261</v>
      </c>
      <c r="G222" s="4"/>
      <c r="H222" s="1">
        <v>42864</v>
      </c>
      <c r="I222" s="1"/>
    </row>
    <row r="223" spans="2:21" x14ac:dyDescent="0.3">
      <c r="B223" s="1">
        <v>42877</v>
      </c>
      <c r="C223" t="s">
        <v>28</v>
      </c>
      <c r="F223" s="8">
        <v>24997</v>
      </c>
      <c r="G223" s="4"/>
      <c r="H223" s="1">
        <v>42877</v>
      </c>
      <c r="I223" s="1"/>
      <c r="J223" s="4">
        <f>SUM(G3:G223)-SUM(F3:F223)</f>
        <v>52318.609999999171</v>
      </c>
    </row>
    <row r="224" spans="2:21" x14ac:dyDescent="0.3">
      <c r="B224" s="1">
        <v>42888</v>
      </c>
      <c r="C224" t="s">
        <v>13</v>
      </c>
      <c r="F224" s="8">
        <v>17.28</v>
      </c>
      <c r="G224" s="4"/>
      <c r="H224" s="1">
        <v>42888</v>
      </c>
      <c r="I224" s="1"/>
    </row>
    <row r="225" spans="2:21" x14ac:dyDescent="0.3">
      <c r="B225" s="1">
        <v>42892</v>
      </c>
      <c r="C225" t="s">
        <v>0</v>
      </c>
      <c r="D225" t="s">
        <v>4</v>
      </c>
      <c r="F225" s="8">
        <v>9940</v>
      </c>
      <c r="G225" s="4"/>
      <c r="H225" s="1">
        <v>42892</v>
      </c>
      <c r="I225" s="1"/>
      <c r="K225" s="4">
        <f>-F225</f>
        <v>-9940</v>
      </c>
      <c r="L225" s="4">
        <f>-F226</f>
        <v>-10020</v>
      </c>
      <c r="M225" s="4">
        <f>-F227</f>
        <v>-10020</v>
      </c>
      <c r="N225" s="4">
        <f>-F228</f>
        <v>-10020</v>
      </c>
      <c r="P225" s="4">
        <f>SUM(K225:N225)</f>
        <v>-40000</v>
      </c>
      <c r="R225">
        <f>(K225*100)/$P225</f>
        <v>24.85</v>
      </c>
      <c r="S225">
        <f>(L225*100)/$P225</f>
        <v>25.05</v>
      </c>
      <c r="T225">
        <f>(M225*100)/$P225</f>
        <v>25.05</v>
      </c>
      <c r="U225">
        <f>(N225*100)/$P225</f>
        <v>25.05</v>
      </c>
    </row>
    <row r="226" spans="2:21" x14ac:dyDescent="0.3">
      <c r="B226" s="1">
        <v>42892</v>
      </c>
      <c r="C226" t="s">
        <v>1</v>
      </c>
      <c r="D226" t="s">
        <v>4</v>
      </c>
      <c r="F226" s="8">
        <v>10020</v>
      </c>
      <c r="G226" s="4"/>
      <c r="H226" s="1">
        <v>42892</v>
      </c>
      <c r="I226" s="1"/>
    </row>
    <row r="227" spans="2:21" x14ac:dyDescent="0.3">
      <c r="B227" s="1">
        <v>42892</v>
      </c>
      <c r="C227" t="s">
        <v>2</v>
      </c>
      <c r="D227" t="s">
        <v>4</v>
      </c>
      <c r="F227" s="8">
        <v>10020</v>
      </c>
      <c r="G227" s="4"/>
      <c r="H227" s="1">
        <v>42892</v>
      </c>
      <c r="I227" s="1"/>
    </row>
    <row r="228" spans="2:21" x14ac:dyDescent="0.3">
      <c r="B228" s="1">
        <v>42892</v>
      </c>
      <c r="C228" t="s">
        <v>3</v>
      </c>
      <c r="D228" t="s">
        <v>4</v>
      </c>
      <c r="F228" s="8">
        <v>10020</v>
      </c>
      <c r="G228" s="4"/>
      <c r="H228" s="1">
        <v>42892</v>
      </c>
      <c r="I228" s="1"/>
    </row>
    <row r="229" spans="2:21" x14ac:dyDescent="0.3">
      <c r="B229" s="1">
        <v>42916</v>
      </c>
      <c r="C229" t="s">
        <v>7</v>
      </c>
      <c r="F229" s="8"/>
      <c r="G229" s="4">
        <v>27668.62</v>
      </c>
      <c r="H229" s="1">
        <v>42916</v>
      </c>
      <c r="I229" s="1"/>
      <c r="J229" s="4">
        <f>SUM(G3:G229)-SUM(F3:F229)</f>
        <v>39969.949999999255</v>
      </c>
    </row>
    <row r="230" spans="2:21" x14ac:dyDescent="0.3">
      <c r="B230" s="1">
        <v>42920</v>
      </c>
      <c r="C230" t="s">
        <v>13</v>
      </c>
      <c r="F230" s="8">
        <v>17.28</v>
      </c>
      <c r="G230" s="4"/>
      <c r="H230" s="1">
        <v>42920</v>
      </c>
      <c r="I230" s="1"/>
    </row>
    <row r="231" spans="2:21" x14ac:dyDescent="0.3">
      <c r="B231" s="1">
        <v>42921</v>
      </c>
      <c r="C231" t="s">
        <v>7</v>
      </c>
      <c r="F231" s="8"/>
      <c r="G231" s="4">
        <v>150000</v>
      </c>
      <c r="H231" s="1">
        <v>42921</v>
      </c>
      <c r="I231" s="1"/>
      <c r="J231" s="4"/>
    </row>
    <row r="232" spans="2:21" x14ac:dyDescent="0.3">
      <c r="B232" s="1">
        <v>42922</v>
      </c>
      <c r="C232" t="s">
        <v>0</v>
      </c>
      <c r="D232" t="s">
        <v>4</v>
      </c>
      <c r="F232" s="8">
        <v>29820</v>
      </c>
      <c r="G232" s="4"/>
      <c r="H232" s="1">
        <v>42922</v>
      </c>
      <c r="I232" s="1"/>
      <c r="K232" s="4">
        <f>-F232</f>
        <v>-29820</v>
      </c>
      <c r="L232" s="4">
        <f>-F233</f>
        <v>-30060</v>
      </c>
      <c r="M232" s="4">
        <f>-F234</f>
        <v>-30060</v>
      </c>
      <c r="N232" s="4">
        <f>-F235</f>
        <v>-30060</v>
      </c>
      <c r="P232" s="4">
        <f>SUM(K232:N232)</f>
        <v>-120000</v>
      </c>
      <c r="R232">
        <f>(K232*100)/$P232</f>
        <v>24.85</v>
      </c>
      <c r="S232">
        <f>(L232*100)/$P232</f>
        <v>25.05</v>
      </c>
      <c r="T232">
        <f>(M232*100)/$P232</f>
        <v>25.05</v>
      </c>
      <c r="U232">
        <f>(N232*100)/$P232</f>
        <v>25.05</v>
      </c>
    </row>
    <row r="233" spans="2:21" x14ac:dyDescent="0.3">
      <c r="B233" s="1">
        <v>42923</v>
      </c>
      <c r="C233" t="s">
        <v>1</v>
      </c>
      <c r="D233" t="s">
        <v>4</v>
      </c>
      <c r="F233" s="8">
        <v>30060</v>
      </c>
      <c r="G233" s="4"/>
      <c r="H233" s="1">
        <v>42923</v>
      </c>
      <c r="I233" s="1"/>
    </row>
    <row r="234" spans="2:21" x14ac:dyDescent="0.3">
      <c r="B234" s="1">
        <v>42922</v>
      </c>
      <c r="C234" t="s">
        <v>2</v>
      </c>
      <c r="D234" t="s">
        <v>4</v>
      </c>
      <c r="F234" s="8">
        <v>30060</v>
      </c>
      <c r="G234" s="4"/>
      <c r="H234" s="1">
        <v>42922</v>
      </c>
      <c r="I234" s="1"/>
    </row>
    <row r="235" spans="2:21" x14ac:dyDescent="0.3">
      <c r="B235" s="1">
        <v>42922</v>
      </c>
      <c r="C235" t="s">
        <v>3</v>
      </c>
      <c r="D235" t="s">
        <v>4</v>
      </c>
      <c r="F235" s="8">
        <v>30060</v>
      </c>
      <c r="G235" s="4"/>
      <c r="H235" s="1">
        <v>42922</v>
      </c>
      <c r="I235" s="1"/>
    </row>
    <row r="236" spans="2:21" x14ac:dyDescent="0.3">
      <c r="B236" s="1">
        <v>42929</v>
      </c>
      <c r="C236" t="s">
        <v>8</v>
      </c>
      <c r="F236" s="8">
        <v>101.41</v>
      </c>
      <c r="G236" s="4"/>
      <c r="H236" s="1">
        <v>42929</v>
      </c>
      <c r="I236" s="1"/>
      <c r="J236" s="4"/>
    </row>
    <row r="237" spans="2:21" x14ac:dyDescent="0.3">
      <c r="B237" s="1">
        <v>42935</v>
      </c>
      <c r="C237" t="s">
        <v>28</v>
      </c>
      <c r="F237" s="8">
        <v>3780</v>
      </c>
      <c r="G237" s="4"/>
      <c r="H237" s="1">
        <v>42935</v>
      </c>
      <c r="I237" s="1"/>
      <c r="J237" s="4"/>
    </row>
    <row r="238" spans="2:21" x14ac:dyDescent="0.3">
      <c r="B238" s="1">
        <v>42939</v>
      </c>
      <c r="C238" t="s">
        <v>29</v>
      </c>
      <c r="D238">
        <v>8942378</v>
      </c>
      <c r="F238" s="8">
        <v>179.63</v>
      </c>
      <c r="G238" s="4"/>
      <c r="H238" s="1">
        <v>42948</v>
      </c>
      <c r="I238" s="1"/>
      <c r="J238" s="4">
        <f>SUM(G3:G238)-SUM(F3:F238)+F238</f>
        <v>66071.259999999427</v>
      </c>
    </row>
    <row r="239" spans="2:21" x14ac:dyDescent="0.3">
      <c r="B239" s="1">
        <v>42949</v>
      </c>
      <c r="C239" t="s">
        <v>13</v>
      </c>
      <c r="F239" s="7">
        <v>57.28</v>
      </c>
      <c r="G239" s="4"/>
      <c r="H239" s="1">
        <v>42952</v>
      </c>
      <c r="I239" s="1"/>
    </row>
    <row r="240" spans="2:21" x14ac:dyDescent="0.3">
      <c r="B240" s="1">
        <v>42966</v>
      </c>
      <c r="C240" t="s">
        <v>28</v>
      </c>
      <c r="F240" s="8">
        <v>24997</v>
      </c>
      <c r="G240" s="4"/>
      <c r="H240" s="1">
        <v>42966</v>
      </c>
      <c r="I240" s="1"/>
      <c r="J240" s="4">
        <f>SUM(G3:G240)-SUM(F3:F240)</f>
        <v>40837.349999999395</v>
      </c>
    </row>
    <row r="241" spans="2:21" x14ac:dyDescent="0.3">
      <c r="B241" s="1">
        <v>42982</v>
      </c>
      <c r="C241" t="s">
        <v>13</v>
      </c>
      <c r="F241" s="8">
        <v>17.28</v>
      </c>
      <c r="G241" s="4"/>
      <c r="H241" s="1">
        <v>42982</v>
      </c>
      <c r="I241" s="1"/>
    </row>
    <row r="242" spans="2:21" x14ac:dyDescent="0.3">
      <c r="B242" s="1">
        <v>42983</v>
      </c>
      <c r="C242" t="s">
        <v>29</v>
      </c>
      <c r="D242">
        <v>8942379</v>
      </c>
      <c r="F242" s="8">
        <v>1050</v>
      </c>
      <c r="G242" s="4"/>
      <c r="H242" s="1">
        <v>42997</v>
      </c>
      <c r="I242" s="1"/>
      <c r="J242" s="4"/>
    </row>
    <row r="243" spans="2:21" x14ac:dyDescent="0.3">
      <c r="B243" s="1">
        <v>43007</v>
      </c>
      <c r="C243" t="s">
        <v>7</v>
      </c>
      <c r="F243" s="8"/>
      <c r="G243" s="4">
        <v>28548.04</v>
      </c>
      <c r="H243" s="1">
        <v>43007</v>
      </c>
      <c r="I243" s="1"/>
      <c r="J243" s="4">
        <f>SUM(G3:G243)-SUM(F3:F243)</f>
        <v>68318.109999999404</v>
      </c>
    </row>
    <row r="244" spans="2:21" x14ac:dyDescent="0.3">
      <c r="B244" s="1">
        <v>43010</v>
      </c>
      <c r="C244" t="s">
        <v>0</v>
      </c>
      <c r="D244" t="s">
        <v>4</v>
      </c>
      <c r="F244" s="8">
        <v>6461</v>
      </c>
      <c r="G244" s="4"/>
      <c r="H244" s="1">
        <v>43010</v>
      </c>
      <c r="I244" s="1"/>
      <c r="K244" s="4">
        <f>-F244</f>
        <v>-6461</v>
      </c>
      <c r="L244" s="4">
        <f>-F245</f>
        <v>-6513</v>
      </c>
      <c r="M244" s="4">
        <f>-F246</f>
        <v>-6513</v>
      </c>
      <c r="N244" s="4">
        <f>-F247</f>
        <v>-6513</v>
      </c>
      <c r="P244" s="4">
        <f>SUM(K244:N244)</f>
        <v>-26000</v>
      </c>
      <c r="R244">
        <f>(K244*100)/$P244</f>
        <v>24.85</v>
      </c>
      <c r="S244">
        <f>(L244*100)/$P244</f>
        <v>25.05</v>
      </c>
      <c r="T244">
        <f>(M244*100)/$P244</f>
        <v>25.05</v>
      </c>
      <c r="U244">
        <f>(N244*100)/$P244</f>
        <v>25.05</v>
      </c>
    </row>
    <row r="245" spans="2:21" x14ac:dyDescent="0.3">
      <c r="B245" s="1">
        <v>43010</v>
      </c>
      <c r="C245" t="s">
        <v>1</v>
      </c>
      <c r="D245" t="s">
        <v>4</v>
      </c>
      <c r="F245" s="8">
        <v>6513</v>
      </c>
      <c r="G245" s="4"/>
      <c r="H245" s="1">
        <v>43010</v>
      </c>
      <c r="I245" s="1"/>
    </row>
    <row r="246" spans="2:21" x14ac:dyDescent="0.3">
      <c r="B246" s="1">
        <v>43010</v>
      </c>
      <c r="C246" t="s">
        <v>2</v>
      </c>
      <c r="D246" t="s">
        <v>4</v>
      </c>
      <c r="F246" s="8">
        <v>6513</v>
      </c>
      <c r="G246" s="4"/>
      <c r="H246" s="1">
        <v>43010</v>
      </c>
      <c r="I246" s="1"/>
    </row>
    <row r="247" spans="2:21" x14ac:dyDescent="0.3">
      <c r="B247" s="1">
        <v>43010</v>
      </c>
      <c r="C247" t="s">
        <v>3</v>
      </c>
      <c r="D247" t="s">
        <v>4</v>
      </c>
      <c r="F247" s="8">
        <v>6513</v>
      </c>
      <c r="G247" s="4"/>
      <c r="H247" s="1">
        <v>43010</v>
      </c>
      <c r="I247" s="1"/>
    </row>
    <row r="248" spans="2:21" x14ac:dyDescent="0.3">
      <c r="B248" s="1">
        <v>43011</v>
      </c>
      <c r="C248" t="s">
        <v>13</v>
      </c>
      <c r="F248" s="8">
        <v>17.28</v>
      </c>
      <c r="G248" s="4"/>
      <c r="H248" s="1">
        <v>43011</v>
      </c>
      <c r="I248" s="1"/>
    </row>
    <row r="249" spans="2:21" x14ac:dyDescent="0.3">
      <c r="B249" s="1">
        <v>43011</v>
      </c>
      <c r="C249" t="s">
        <v>29</v>
      </c>
      <c r="D249">
        <v>8942380</v>
      </c>
      <c r="F249" s="8">
        <v>1050</v>
      </c>
      <c r="G249" s="4"/>
      <c r="H249" s="1">
        <v>43017</v>
      </c>
      <c r="I249" s="1"/>
      <c r="J249" s="4"/>
    </row>
    <row r="250" spans="2:21" x14ac:dyDescent="0.3">
      <c r="B250" s="1">
        <v>43012</v>
      </c>
      <c r="C250" t="s">
        <v>7</v>
      </c>
      <c r="F250" s="8"/>
      <c r="G250" s="4">
        <v>150000</v>
      </c>
      <c r="H250" s="1">
        <v>43012</v>
      </c>
      <c r="I250" s="1"/>
      <c r="J250" s="4"/>
    </row>
    <row r="251" spans="2:21" x14ac:dyDescent="0.3">
      <c r="B251" s="1">
        <v>43012</v>
      </c>
      <c r="C251" t="s">
        <v>0</v>
      </c>
      <c r="D251" t="s">
        <v>4</v>
      </c>
      <c r="F251" s="8">
        <v>29820</v>
      </c>
      <c r="G251" s="4"/>
      <c r="H251" s="1">
        <v>43012</v>
      </c>
      <c r="I251" s="1"/>
      <c r="K251" s="4">
        <f>-F251</f>
        <v>-29820</v>
      </c>
      <c r="L251" s="4">
        <f>-F252</f>
        <v>-30060</v>
      </c>
      <c r="M251" s="4">
        <f>-F253</f>
        <v>-30060</v>
      </c>
      <c r="N251" s="4">
        <f>-F254</f>
        <v>-30060</v>
      </c>
      <c r="P251" s="4">
        <f>SUM(K251:N251)</f>
        <v>-120000</v>
      </c>
      <c r="R251">
        <f>(K251*100)/$P251</f>
        <v>24.85</v>
      </c>
      <c r="S251">
        <f>(L251*100)/$P251</f>
        <v>25.05</v>
      </c>
      <c r="T251">
        <f>(M251*100)/$P251</f>
        <v>25.05</v>
      </c>
      <c r="U251">
        <f>(N251*100)/$P251</f>
        <v>25.05</v>
      </c>
    </row>
    <row r="252" spans="2:21" x14ac:dyDescent="0.3">
      <c r="B252" s="1">
        <v>43013</v>
      </c>
      <c r="C252" t="s">
        <v>1</v>
      </c>
      <c r="D252" t="s">
        <v>4</v>
      </c>
      <c r="F252" s="8">
        <v>30060</v>
      </c>
      <c r="G252" s="4"/>
      <c r="H252" s="1">
        <v>43013</v>
      </c>
      <c r="I252" s="1"/>
    </row>
    <row r="253" spans="2:21" x14ac:dyDescent="0.3">
      <c r="B253" s="1">
        <v>43013</v>
      </c>
      <c r="C253" t="s">
        <v>2</v>
      </c>
      <c r="D253" t="s">
        <v>4</v>
      </c>
      <c r="F253" s="8">
        <v>30060</v>
      </c>
      <c r="G253" s="4"/>
      <c r="H253" s="1">
        <v>43013</v>
      </c>
      <c r="I253" s="1"/>
    </row>
    <row r="254" spans="2:21" x14ac:dyDescent="0.3">
      <c r="B254" s="1">
        <v>43013</v>
      </c>
      <c r="C254" t="s">
        <v>3</v>
      </c>
      <c r="D254" t="s">
        <v>4</v>
      </c>
      <c r="F254" s="8">
        <v>30060</v>
      </c>
      <c r="G254" s="4"/>
      <c r="H254" s="1">
        <v>43013</v>
      </c>
      <c r="I254" s="1"/>
    </row>
    <row r="255" spans="2:21" x14ac:dyDescent="0.3">
      <c r="B255" s="1">
        <v>43020</v>
      </c>
      <c r="C255" t="s">
        <v>8</v>
      </c>
      <c r="F255" s="8">
        <v>90</v>
      </c>
      <c r="G255" s="4"/>
      <c r="H255" s="1">
        <v>43020</v>
      </c>
      <c r="I255" s="1"/>
      <c r="J255" s="4"/>
    </row>
    <row r="256" spans="2:21" x14ac:dyDescent="0.3">
      <c r="B256" s="1">
        <v>43027</v>
      </c>
      <c r="C256" t="s">
        <v>28</v>
      </c>
      <c r="F256" s="8">
        <v>3575</v>
      </c>
      <c r="G256" s="4"/>
      <c r="H256" s="1">
        <v>43027</v>
      </c>
      <c r="I256" s="1"/>
      <c r="J256" s="4"/>
    </row>
    <row r="257" spans="2:21" x14ac:dyDescent="0.3">
      <c r="B257" s="1">
        <v>43034</v>
      </c>
      <c r="C257" t="s">
        <v>30</v>
      </c>
      <c r="F257" s="8">
        <v>25234</v>
      </c>
      <c r="G257" s="4"/>
      <c r="H257" s="1">
        <v>43034</v>
      </c>
      <c r="I257" s="1"/>
      <c r="J257" s="4">
        <f>SUM(G3:G257)-SUM(F3:F257)</f>
        <v>42351.829999999143</v>
      </c>
    </row>
    <row r="258" spans="2:21" x14ac:dyDescent="0.3">
      <c r="B258" s="1">
        <v>43042</v>
      </c>
      <c r="C258" t="s">
        <v>13</v>
      </c>
      <c r="F258" s="8">
        <v>18.48</v>
      </c>
      <c r="G258" s="4"/>
      <c r="H258" s="1">
        <v>43042</v>
      </c>
      <c r="I258" s="1"/>
    </row>
    <row r="259" spans="2:21" x14ac:dyDescent="0.3">
      <c r="B259" s="1">
        <v>43043</v>
      </c>
      <c r="C259" t="s">
        <v>29</v>
      </c>
      <c r="D259">
        <v>8942381</v>
      </c>
      <c r="F259" s="8">
        <v>1050</v>
      </c>
      <c r="G259" s="4"/>
      <c r="H259" s="1">
        <v>43053</v>
      </c>
      <c r="I259" s="1"/>
      <c r="J259" s="4"/>
    </row>
    <row r="260" spans="2:21" x14ac:dyDescent="0.3">
      <c r="B260" s="1">
        <v>43061</v>
      </c>
      <c r="C260" t="s">
        <v>28</v>
      </c>
      <c r="F260" s="8">
        <v>24822</v>
      </c>
      <c r="G260" s="4"/>
      <c r="H260" s="1">
        <v>43061</v>
      </c>
      <c r="I260" s="1"/>
      <c r="J260" s="4">
        <f>SUM(G3:G260)-SUM(F3:F260)</f>
        <v>16461.349999999162</v>
      </c>
    </row>
    <row r="261" spans="2:21" x14ac:dyDescent="0.3">
      <c r="B261" s="1">
        <v>43073</v>
      </c>
      <c r="C261" t="s">
        <v>13</v>
      </c>
      <c r="F261" s="8">
        <v>17.28</v>
      </c>
      <c r="G261" s="4"/>
      <c r="H261" s="1">
        <v>43073</v>
      </c>
      <c r="I261" s="1"/>
    </row>
    <row r="262" spans="2:21" x14ac:dyDescent="0.3">
      <c r="B262" s="1">
        <v>43099</v>
      </c>
      <c r="C262" t="s">
        <v>7</v>
      </c>
      <c r="F262" s="8"/>
      <c r="G262" s="4">
        <v>53450.37</v>
      </c>
      <c r="H262" s="1">
        <v>43099</v>
      </c>
      <c r="I262" s="1"/>
      <c r="J262" s="4">
        <f>SUM(G3:G262)-SUM(F3:F262)</f>
        <v>69894.439999999478</v>
      </c>
      <c r="K262" s="13">
        <f>SUM(K189:K251)</f>
        <v>-139657</v>
      </c>
      <c r="L262" s="13">
        <f>SUM(L189:L251)</f>
        <v>-140781</v>
      </c>
      <c r="M262" s="13">
        <f>SUM(M189:M251)</f>
        <v>-140781</v>
      </c>
      <c r="N262" s="13">
        <f>SUM(N189:N251)</f>
        <v>-140781</v>
      </c>
      <c r="O262" s="14"/>
      <c r="P262" s="13">
        <f>SUM(K262:N262)</f>
        <v>-562000</v>
      </c>
      <c r="Q262" s="14"/>
      <c r="R262" s="16">
        <f t="shared" ref="R262:U264" si="1">(K262*100)/$P262</f>
        <v>24.85</v>
      </c>
      <c r="S262" s="16">
        <f t="shared" si="1"/>
        <v>25.05</v>
      </c>
      <c r="T262" s="16">
        <f t="shared" si="1"/>
        <v>25.05</v>
      </c>
      <c r="U262" s="16">
        <f t="shared" si="1"/>
        <v>25.05</v>
      </c>
    </row>
    <row r="263" spans="2:21" x14ac:dyDescent="0.3">
      <c r="I263" s="1"/>
      <c r="J263" s="4"/>
      <c r="K263" s="13">
        <v>141331.43</v>
      </c>
      <c r="L263" s="13">
        <v>142468.9</v>
      </c>
      <c r="M263" s="13">
        <v>142468.9</v>
      </c>
      <c r="N263" s="13">
        <v>142468.9</v>
      </c>
      <c r="O263" s="13"/>
      <c r="P263" s="13">
        <f>SUM(K263:N263)</f>
        <v>568738.13</v>
      </c>
      <c r="Q263" s="13"/>
      <c r="R263" s="13">
        <f t="shared" si="1"/>
        <v>24.850000825511735</v>
      </c>
      <c r="S263" s="13">
        <f t="shared" si="1"/>
        <v>25.049999724829423</v>
      </c>
      <c r="T263" s="13">
        <f t="shared" si="1"/>
        <v>25.049999724829423</v>
      </c>
      <c r="U263" s="13">
        <f t="shared" si="1"/>
        <v>25.049999724829423</v>
      </c>
    </row>
    <row r="264" spans="2:21" x14ac:dyDescent="0.3">
      <c r="B264" s="1"/>
      <c r="F264" s="8"/>
      <c r="G264" s="4"/>
      <c r="H264" s="1"/>
      <c r="I264" s="1"/>
      <c r="J264" s="4"/>
      <c r="K264" s="13">
        <f>K187+K262+K263</f>
        <v>778480.17999999993</v>
      </c>
      <c r="L264" s="13">
        <f>L187+L262+L263</f>
        <v>784866.94000000006</v>
      </c>
      <c r="M264" s="13">
        <f>M187+M262+M263</f>
        <v>784866.94000000006</v>
      </c>
      <c r="N264" s="13">
        <f>N187+N262+N263</f>
        <v>784866.94000000006</v>
      </c>
      <c r="O264" s="14"/>
      <c r="P264" s="13">
        <f>SUM(K264:N264)</f>
        <v>3133081</v>
      </c>
      <c r="Q264" s="14"/>
      <c r="R264" s="14">
        <f t="shared" si="1"/>
        <v>24.847113113258164</v>
      </c>
      <c r="S264" s="14">
        <f t="shared" si="1"/>
        <v>25.050962295580611</v>
      </c>
      <c r="T264" s="14">
        <f t="shared" si="1"/>
        <v>25.050962295580611</v>
      </c>
      <c r="U264" s="14">
        <f t="shared" si="1"/>
        <v>25.050962295580611</v>
      </c>
    </row>
    <row r="265" spans="2:21" x14ac:dyDescent="0.3">
      <c r="B265" s="1"/>
      <c r="F265" s="8"/>
      <c r="G265" s="4"/>
      <c r="H265" s="1"/>
      <c r="I265" s="1"/>
      <c r="J265" s="4"/>
      <c r="K265" s="4"/>
      <c r="L265" s="4"/>
      <c r="M265" s="4"/>
      <c r="N265" s="4"/>
      <c r="P265" s="4"/>
    </row>
    <row r="266" spans="2:21" x14ac:dyDescent="0.3">
      <c r="B266" s="1"/>
      <c r="F266" s="8"/>
      <c r="G266" s="4"/>
      <c r="H266" s="1"/>
      <c r="I266" s="1"/>
      <c r="J266" s="4"/>
      <c r="K266" s="4"/>
      <c r="L266" s="4"/>
      <c r="M266" s="4"/>
      <c r="N266" s="4"/>
      <c r="P266" s="4"/>
    </row>
    <row r="267" spans="2:21" x14ac:dyDescent="0.3">
      <c r="B267" s="1">
        <v>43103</v>
      </c>
      <c r="C267" t="s">
        <v>13</v>
      </c>
      <c r="F267" s="8">
        <v>17.28</v>
      </c>
      <c r="G267" s="4"/>
      <c r="H267" s="1">
        <v>43103</v>
      </c>
      <c r="I267" s="1"/>
    </row>
    <row r="268" spans="2:21" x14ac:dyDescent="0.3">
      <c r="B268" s="1">
        <v>43111</v>
      </c>
      <c r="C268" t="s">
        <v>7</v>
      </c>
      <c r="F268" s="8"/>
      <c r="G268" s="4">
        <v>150000</v>
      </c>
      <c r="H268" s="1">
        <v>43111</v>
      </c>
      <c r="I268" s="1"/>
      <c r="J268" s="4"/>
    </row>
    <row r="269" spans="2:21" x14ac:dyDescent="0.3">
      <c r="B269" s="1">
        <v>43111</v>
      </c>
      <c r="C269" t="s">
        <v>0</v>
      </c>
      <c r="D269">
        <v>8942382</v>
      </c>
      <c r="F269" s="8">
        <v>29820</v>
      </c>
      <c r="G269" s="4"/>
      <c r="H269" s="1">
        <v>43117</v>
      </c>
      <c r="I269" s="1"/>
      <c r="K269" s="4">
        <f>-F269</f>
        <v>-29820</v>
      </c>
      <c r="L269" s="4">
        <f>-F270</f>
        <v>-30060</v>
      </c>
      <c r="M269" s="4">
        <f>-F271</f>
        <v>-30060</v>
      </c>
      <c r="N269" s="4">
        <f>-F272</f>
        <v>-30060</v>
      </c>
      <c r="P269" s="4">
        <f>SUM(K269:N269)</f>
        <v>-120000</v>
      </c>
      <c r="R269">
        <f>(K269*100)/$P269</f>
        <v>24.85</v>
      </c>
      <c r="S269">
        <f>(L269*100)/$P269</f>
        <v>25.05</v>
      </c>
      <c r="T269">
        <f>(M269*100)/$P269</f>
        <v>25.05</v>
      </c>
      <c r="U269">
        <f>(N269*100)/$P269</f>
        <v>25.05</v>
      </c>
    </row>
    <row r="270" spans="2:21" x14ac:dyDescent="0.3">
      <c r="B270" s="1">
        <v>43111</v>
      </c>
      <c r="C270" t="s">
        <v>1</v>
      </c>
      <c r="D270">
        <v>8942383</v>
      </c>
      <c r="F270" s="8">
        <v>30060</v>
      </c>
      <c r="G270" s="4"/>
      <c r="H270" s="1">
        <v>43118</v>
      </c>
      <c r="I270" s="1"/>
    </row>
    <row r="271" spans="2:21" x14ac:dyDescent="0.3">
      <c r="B271" s="1">
        <v>43111</v>
      </c>
      <c r="C271" t="s">
        <v>2</v>
      </c>
      <c r="D271">
        <v>8942384</v>
      </c>
      <c r="F271" s="8">
        <v>30060</v>
      </c>
      <c r="G271" s="4"/>
      <c r="H271" s="1">
        <v>43119</v>
      </c>
      <c r="I271" s="1"/>
    </row>
    <row r="272" spans="2:21" x14ac:dyDescent="0.3">
      <c r="B272" s="1">
        <v>43111</v>
      </c>
      <c r="C272" t="s">
        <v>3</v>
      </c>
      <c r="D272">
        <v>8942385</v>
      </c>
      <c r="F272" s="8">
        <v>30060</v>
      </c>
      <c r="G272" s="4"/>
      <c r="H272" s="1">
        <v>43115</v>
      </c>
      <c r="I272" s="1"/>
    </row>
    <row r="273" spans="2:21" x14ac:dyDescent="0.3">
      <c r="B273" s="1">
        <v>43112</v>
      </c>
      <c r="C273" t="s">
        <v>8</v>
      </c>
      <c r="F273" s="8">
        <v>121.04</v>
      </c>
      <c r="G273" s="4"/>
      <c r="H273" s="1">
        <v>43112</v>
      </c>
      <c r="I273" s="1"/>
      <c r="J273" s="4"/>
    </row>
    <row r="274" spans="2:21" x14ac:dyDescent="0.3">
      <c r="B274" s="1">
        <v>43119</v>
      </c>
      <c r="C274" t="s">
        <v>28</v>
      </c>
      <c r="F274" s="8">
        <v>3428</v>
      </c>
      <c r="G274" s="4"/>
      <c r="H274" s="1">
        <v>43119</v>
      </c>
      <c r="I274" s="1"/>
    </row>
    <row r="275" spans="2:21" x14ac:dyDescent="0.3">
      <c r="B275" s="1">
        <v>43124</v>
      </c>
      <c r="C275" t="s">
        <v>29</v>
      </c>
      <c r="D275">
        <v>8942386</v>
      </c>
      <c r="F275" s="8">
        <v>1050</v>
      </c>
      <c r="G275" s="4"/>
      <c r="H275" s="1">
        <v>43130</v>
      </c>
      <c r="I275" s="1"/>
      <c r="J275" s="4"/>
    </row>
    <row r="276" spans="2:21" x14ac:dyDescent="0.3">
      <c r="B276" s="1">
        <v>43131</v>
      </c>
      <c r="C276" t="s">
        <v>10</v>
      </c>
      <c r="D276" t="s">
        <v>4</v>
      </c>
      <c r="F276" s="8">
        <v>3705.45</v>
      </c>
      <c r="G276" s="12"/>
      <c r="H276" s="1">
        <v>43131</v>
      </c>
      <c r="I276" s="1"/>
      <c r="J276" s="4">
        <f>SUM(G3:G276)-SUM(F3:F276)</f>
        <v>91572.66999999946</v>
      </c>
    </row>
    <row r="277" spans="2:21" s="11" customFormat="1" x14ac:dyDescent="0.3">
      <c r="B277" s="1">
        <v>43133</v>
      </c>
      <c r="C277" t="s">
        <v>13</v>
      </c>
      <c r="D277"/>
      <c r="E277"/>
      <c r="F277" s="8">
        <v>17.28</v>
      </c>
      <c r="G277" s="4"/>
      <c r="H277" s="1">
        <v>43133</v>
      </c>
      <c r="I277" s="1"/>
      <c r="J277"/>
      <c r="K277"/>
      <c r="L277"/>
      <c r="M277"/>
      <c r="N277"/>
      <c r="O277"/>
      <c r="P277"/>
      <c r="Q277"/>
      <c r="R277"/>
      <c r="S277"/>
      <c r="T277"/>
      <c r="U277"/>
    </row>
    <row r="278" spans="2:21" x14ac:dyDescent="0.3">
      <c r="B278" s="1">
        <v>43152</v>
      </c>
      <c r="C278" t="s">
        <v>28</v>
      </c>
      <c r="F278" s="8">
        <v>24222</v>
      </c>
      <c r="G278" s="4"/>
      <c r="H278" s="1">
        <v>43152</v>
      </c>
      <c r="I278" s="1"/>
      <c r="J278" s="4">
        <f>SUM(G3:G278)-SUM(F3:F278)</f>
        <v>67333.389999999665</v>
      </c>
    </row>
    <row r="279" spans="2:21" x14ac:dyDescent="0.3">
      <c r="B279" s="1">
        <v>43175</v>
      </c>
      <c r="C279" t="s">
        <v>40</v>
      </c>
      <c r="F279" s="8">
        <v>12491.91</v>
      </c>
      <c r="G279" s="4"/>
      <c r="H279" s="1">
        <v>43175</v>
      </c>
      <c r="I279" s="1"/>
    </row>
    <row r="280" spans="2:21" x14ac:dyDescent="0.3">
      <c r="B280" s="1">
        <v>43161</v>
      </c>
      <c r="C280" t="s">
        <v>13</v>
      </c>
      <c r="F280" s="8">
        <v>17.28</v>
      </c>
      <c r="G280" s="4"/>
      <c r="H280" s="1">
        <v>43161</v>
      </c>
      <c r="I280" s="1"/>
    </row>
    <row r="281" spans="2:21" x14ac:dyDescent="0.3">
      <c r="B281" s="1">
        <v>43175</v>
      </c>
      <c r="C281" t="s">
        <v>27</v>
      </c>
      <c r="D281">
        <v>8942387</v>
      </c>
      <c r="F281" s="8">
        <v>175.14</v>
      </c>
      <c r="G281" s="4"/>
      <c r="H281" s="1">
        <v>43179</v>
      </c>
      <c r="I281" s="1"/>
      <c r="J281" s="4"/>
    </row>
    <row r="282" spans="2:21" x14ac:dyDescent="0.3">
      <c r="B282" s="1">
        <v>43185</v>
      </c>
      <c r="C282" t="s">
        <v>41</v>
      </c>
      <c r="D282">
        <v>8942388</v>
      </c>
      <c r="F282" s="8">
        <v>54.42</v>
      </c>
      <c r="G282" s="4"/>
      <c r="H282" s="1">
        <v>43263</v>
      </c>
      <c r="I282" s="1"/>
      <c r="J282" s="4">
        <f>SUM(G3:G282)-SUM(F3:F282)+F282</f>
        <v>54649.059999999663</v>
      </c>
    </row>
    <row r="283" spans="2:21" x14ac:dyDescent="0.3">
      <c r="B283" s="1">
        <v>43194</v>
      </c>
      <c r="C283" t="s">
        <v>7</v>
      </c>
      <c r="F283" s="8"/>
      <c r="G283" s="4">
        <v>41997.69</v>
      </c>
      <c r="H283" s="1">
        <v>43194</v>
      </c>
      <c r="I283" s="1"/>
      <c r="J283" s="4"/>
    </row>
    <row r="284" spans="2:21" x14ac:dyDescent="0.3">
      <c r="B284" s="1">
        <v>43192</v>
      </c>
      <c r="C284" t="s">
        <v>0</v>
      </c>
      <c r="D284">
        <v>8942389</v>
      </c>
      <c r="F284" s="8">
        <v>12425</v>
      </c>
      <c r="G284" s="4"/>
      <c r="H284" s="1">
        <v>43207</v>
      </c>
      <c r="I284" s="1"/>
      <c r="K284" s="4">
        <f>-F284</f>
        <v>-12425</v>
      </c>
      <c r="L284" s="4">
        <f>-F285</f>
        <v>-12525</v>
      </c>
      <c r="M284" s="4">
        <f>-F286</f>
        <v>-12525</v>
      </c>
      <c r="N284" s="4">
        <f>-F287</f>
        <v>-12525</v>
      </c>
      <c r="P284" s="4">
        <f>SUM(K284:N284)</f>
        <v>-50000</v>
      </c>
      <c r="R284">
        <f>(K284*100)/$P284</f>
        <v>24.85</v>
      </c>
      <c r="S284">
        <f>(L284*100)/$P284</f>
        <v>25.05</v>
      </c>
      <c r="T284">
        <f>(M284*100)/$P284</f>
        <v>25.05</v>
      </c>
      <c r="U284">
        <f>(N284*100)/$P284</f>
        <v>25.05</v>
      </c>
    </row>
    <row r="285" spans="2:21" x14ac:dyDescent="0.3">
      <c r="B285" s="1">
        <v>43192</v>
      </c>
      <c r="C285" t="s">
        <v>1</v>
      </c>
      <c r="D285">
        <v>8942390</v>
      </c>
      <c r="F285" s="8">
        <v>12525</v>
      </c>
      <c r="G285" s="4"/>
      <c r="H285" s="1">
        <v>43207</v>
      </c>
      <c r="I285" s="1"/>
    </row>
    <row r="286" spans="2:21" x14ac:dyDescent="0.3">
      <c r="B286" s="1">
        <v>43192</v>
      </c>
      <c r="C286" t="s">
        <v>2</v>
      </c>
      <c r="D286">
        <v>5333901</v>
      </c>
      <c r="F286" s="8">
        <v>12525</v>
      </c>
      <c r="G286" s="4"/>
      <c r="H286" s="1">
        <v>43201</v>
      </c>
      <c r="I286" s="1"/>
    </row>
    <row r="287" spans="2:21" x14ac:dyDescent="0.3">
      <c r="B287" s="1">
        <v>43192</v>
      </c>
      <c r="C287" t="s">
        <v>3</v>
      </c>
      <c r="D287">
        <v>5333902</v>
      </c>
      <c r="F287" s="8">
        <v>12525</v>
      </c>
      <c r="G287" s="4"/>
      <c r="H287" s="1">
        <v>43194</v>
      </c>
      <c r="I287" s="1"/>
    </row>
    <row r="288" spans="2:21" x14ac:dyDescent="0.3">
      <c r="B288" s="1">
        <v>43194</v>
      </c>
      <c r="C288" t="s">
        <v>13</v>
      </c>
      <c r="F288" s="8">
        <v>17.28</v>
      </c>
      <c r="G288" s="4"/>
      <c r="H288" s="1">
        <v>43194</v>
      </c>
      <c r="I288" s="1"/>
    </row>
    <row r="289" spans="2:21" x14ac:dyDescent="0.3">
      <c r="B289" s="1">
        <v>43203</v>
      </c>
      <c r="C289" t="s">
        <v>8</v>
      </c>
      <c r="F289" s="8">
        <v>99.04</v>
      </c>
      <c r="G289" s="4"/>
      <c r="H289" s="1">
        <v>43203</v>
      </c>
      <c r="I289" s="1"/>
      <c r="J289" s="4"/>
    </row>
    <row r="290" spans="2:21" x14ac:dyDescent="0.3">
      <c r="B290" s="1">
        <v>43195</v>
      </c>
      <c r="C290" t="s">
        <v>7</v>
      </c>
      <c r="F290" s="8"/>
      <c r="G290" s="4">
        <v>150000</v>
      </c>
      <c r="H290" s="1">
        <v>43195</v>
      </c>
      <c r="I290" s="1"/>
      <c r="J290" s="4"/>
    </row>
    <row r="291" spans="2:21" x14ac:dyDescent="0.3">
      <c r="B291" s="1">
        <v>43199</v>
      </c>
      <c r="C291" t="s">
        <v>0</v>
      </c>
      <c r="D291">
        <v>5333903</v>
      </c>
      <c r="F291" s="8">
        <v>19880</v>
      </c>
      <c r="G291" s="4"/>
      <c r="H291" s="1">
        <v>43207</v>
      </c>
      <c r="I291" s="1"/>
      <c r="K291" s="4">
        <f>-F291</f>
        <v>-19880</v>
      </c>
      <c r="L291" s="4">
        <f>-F292</f>
        <v>-20040</v>
      </c>
      <c r="M291" s="4">
        <f>-F293</f>
        <v>-20040</v>
      </c>
      <c r="N291" s="4">
        <f>-F294</f>
        <v>-20040</v>
      </c>
      <c r="P291" s="4">
        <f>SUM(K291:N291)</f>
        <v>-80000</v>
      </c>
      <c r="R291">
        <f>(K291*100)/$P291</f>
        <v>24.85</v>
      </c>
      <c r="S291">
        <f>(L291*100)/$P291</f>
        <v>25.05</v>
      </c>
      <c r="T291">
        <f>(M291*100)/$P291</f>
        <v>25.05</v>
      </c>
      <c r="U291">
        <f>(N291*100)/$P291</f>
        <v>25.05</v>
      </c>
    </row>
    <row r="292" spans="2:21" x14ac:dyDescent="0.3">
      <c r="B292" s="1">
        <v>43199</v>
      </c>
      <c r="C292" t="s">
        <v>1</v>
      </c>
      <c r="D292">
        <v>5333904</v>
      </c>
      <c r="F292" s="8">
        <v>20040</v>
      </c>
      <c r="G292" s="4"/>
      <c r="H292" s="1">
        <v>43213</v>
      </c>
      <c r="I292" s="1"/>
    </row>
    <row r="293" spans="2:21" x14ac:dyDescent="0.3">
      <c r="B293" s="1">
        <v>43199</v>
      </c>
      <c r="C293" t="s">
        <v>2</v>
      </c>
      <c r="D293">
        <v>5333905</v>
      </c>
      <c r="F293" s="8">
        <v>20040</v>
      </c>
      <c r="G293" s="4"/>
      <c r="H293" s="1">
        <v>43298</v>
      </c>
      <c r="I293" s="1"/>
    </row>
    <row r="294" spans="2:21" x14ac:dyDescent="0.3">
      <c r="B294" s="1">
        <v>43199</v>
      </c>
      <c r="C294" t="s">
        <v>3</v>
      </c>
      <c r="D294">
        <v>5333906</v>
      </c>
      <c r="F294" s="8">
        <v>20040</v>
      </c>
      <c r="G294" s="4"/>
      <c r="H294" s="1">
        <v>43200</v>
      </c>
      <c r="I294" s="1"/>
      <c r="J294" s="4"/>
    </row>
    <row r="295" spans="2:21" x14ac:dyDescent="0.3">
      <c r="B295" s="1">
        <v>43199</v>
      </c>
      <c r="C295" t="s">
        <v>27</v>
      </c>
      <c r="D295">
        <v>5333907</v>
      </c>
      <c r="F295" s="8">
        <v>24.47</v>
      </c>
      <c r="G295" s="4"/>
      <c r="H295" s="1">
        <v>43216</v>
      </c>
      <c r="I295" s="1"/>
      <c r="J295" s="4">
        <f>SUM(G3:G295)-SUM(F3:F295)+F282</f>
        <v>116505.95999999957</v>
      </c>
    </row>
    <row r="296" spans="2:21" x14ac:dyDescent="0.3">
      <c r="B296" s="1">
        <v>43223</v>
      </c>
      <c r="C296" t="s">
        <v>13</v>
      </c>
      <c r="F296" s="8">
        <v>17.28</v>
      </c>
      <c r="G296" s="4"/>
      <c r="H296" s="1">
        <v>43223</v>
      </c>
      <c r="I296" s="1"/>
    </row>
    <row r="297" spans="2:21" x14ac:dyDescent="0.3">
      <c r="B297" s="1">
        <v>43229</v>
      </c>
      <c r="C297" t="s">
        <v>24</v>
      </c>
      <c r="F297" s="8">
        <v>261</v>
      </c>
      <c r="G297" s="4"/>
      <c r="H297" s="1">
        <v>43229</v>
      </c>
      <c r="I297" s="1"/>
    </row>
    <row r="298" spans="2:21" x14ac:dyDescent="0.3">
      <c r="B298" s="1">
        <v>43244</v>
      </c>
      <c r="C298" t="s">
        <v>28</v>
      </c>
      <c r="F298" s="8">
        <v>33167</v>
      </c>
      <c r="G298" s="4"/>
      <c r="H298" s="1">
        <v>43244</v>
      </c>
      <c r="I298" s="1"/>
      <c r="J298" s="4">
        <f>SUM(G3:G298)-SUM(F3:F298)+F282</f>
        <v>83060.679999999775</v>
      </c>
    </row>
    <row r="299" spans="2:21" x14ac:dyDescent="0.3">
      <c r="B299" s="1">
        <v>43255</v>
      </c>
      <c r="C299" t="s">
        <v>13</v>
      </c>
      <c r="F299" s="8">
        <v>17.28</v>
      </c>
      <c r="G299" s="4"/>
      <c r="H299" s="1">
        <v>43255</v>
      </c>
      <c r="I299" s="1"/>
    </row>
    <row r="300" spans="2:21" x14ac:dyDescent="0.3">
      <c r="B300" s="1">
        <v>43267</v>
      </c>
      <c r="C300" t="s">
        <v>27</v>
      </c>
      <c r="D300">
        <v>5333908</v>
      </c>
      <c r="F300" s="8">
        <v>10.5</v>
      </c>
      <c r="G300" s="4"/>
      <c r="H300" s="1">
        <v>43272</v>
      </c>
      <c r="I300" s="1"/>
      <c r="J300" s="4"/>
    </row>
    <row r="301" spans="2:21" x14ac:dyDescent="0.3">
      <c r="B301" s="1">
        <v>43280</v>
      </c>
      <c r="C301" t="s">
        <v>7</v>
      </c>
      <c r="F301" s="8"/>
      <c r="G301" s="4">
        <v>31233.58</v>
      </c>
      <c r="H301" s="1">
        <v>43280</v>
      </c>
      <c r="I301" s="1"/>
      <c r="J301" s="4">
        <f>SUM(G3:G301)-SUM(F3:F301)</f>
        <v>114212.06000000006</v>
      </c>
    </row>
    <row r="302" spans="2:21" x14ac:dyDescent="0.3">
      <c r="B302" s="1">
        <v>43283</v>
      </c>
      <c r="C302" t="s">
        <v>0</v>
      </c>
      <c r="D302">
        <v>5333909</v>
      </c>
      <c r="F302" s="8">
        <v>19880</v>
      </c>
      <c r="G302" s="4"/>
      <c r="H302" s="1">
        <v>43297</v>
      </c>
      <c r="I302" s="1"/>
      <c r="K302" s="4">
        <f>-F302</f>
        <v>-19880</v>
      </c>
      <c r="L302" s="4">
        <f>-F303</f>
        <v>-20040</v>
      </c>
      <c r="M302" s="4">
        <f>-F304</f>
        <v>-20040</v>
      </c>
      <c r="N302" s="4">
        <f>-F305</f>
        <v>-20040</v>
      </c>
      <c r="P302" s="4">
        <f>SUM(K302:N302)</f>
        <v>-80000</v>
      </c>
      <c r="R302">
        <f>(K302*100)/$P302</f>
        <v>24.85</v>
      </c>
      <c r="S302">
        <f>(L302*100)/$P302</f>
        <v>25.05</v>
      </c>
      <c r="T302">
        <f>(M302*100)/$P302</f>
        <v>25.05</v>
      </c>
      <c r="U302">
        <f>(N302*100)/$P302</f>
        <v>25.05</v>
      </c>
    </row>
    <row r="303" spans="2:21" x14ac:dyDescent="0.3">
      <c r="B303" s="1">
        <v>43283</v>
      </c>
      <c r="C303" t="s">
        <v>1</v>
      </c>
      <c r="D303">
        <v>5333910</v>
      </c>
      <c r="F303" s="8">
        <v>20040</v>
      </c>
      <c r="G303" s="4"/>
      <c r="H303" s="1">
        <v>43285</v>
      </c>
      <c r="I303" s="1"/>
    </row>
    <row r="304" spans="2:21" x14ac:dyDescent="0.3">
      <c r="B304" s="1">
        <v>43283</v>
      </c>
      <c r="C304" t="s">
        <v>2</v>
      </c>
      <c r="D304">
        <v>5333911</v>
      </c>
      <c r="F304" s="8">
        <v>20040</v>
      </c>
      <c r="G304" s="4"/>
      <c r="H304" s="1">
        <v>43286</v>
      </c>
      <c r="I304" s="1"/>
    </row>
    <row r="305" spans="2:21" x14ac:dyDescent="0.3">
      <c r="B305" s="1">
        <v>43283</v>
      </c>
      <c r="C305" t="s">
        <v>3</v>
      </c>
      <c r="D305">
        <v>5333912</v>
      </c>
      <c r="F305" s="8">
        <v>20040</v>
      </c>
      <c r="G305" s="4"/>
      <c r="H305" s="1">
        <v>43286</v>
      </c>
      <c r="I305" s="1"/>
    </row>
    <row r="306" spans="2:21" x14ac:dyDescent="0.3">
      <c r="B306" s="1">
        <v>43284</v>
      </c>
      <c r="C306" t="s">
        <v>13</v>
      </c>
      <c r="F306" s="8">
        <v>17.28</v>
      </c>
      <c r="G306" s="4"/>
      <c r="H306" s="1">
        <v>43284</v>
      </c>
      <c r="I306" s="1"/>
    </row>
    <row r="307" spans="2:21" x14ac:dyDescent="0.3">
      <c r="B307" s="1">
        <v>43284</v>
      </c>
      <c r="C307" t="s">
        <v>7</v>
      </c>
      <c r="F307" s="8"/>
      <c r="G307" s="4">
        <v>150000</v>
      </c>
      <c r="H307" s="1">
        <v>43284</v>
      </c>
      <c r="I307" s="1"/>
    </row>
    <row r="308" spans="2:21" x14ac:dyDescent="0.3">
      <c r="B308" s="1">
        <v>43289</v>
      </c>
      <c r="C308" t="s">
        <v>0</v>
      </c>
      <c r="D308">
        <v>5333913</v>
      </c>
      <c r="F308" s="8">
        <v>19880</v>
      </c>
      <c r="G308" s="4"/>
      <c r="H308" s="1">
        <v>43297</v>
      </c>
      <c r="I308" s="1"/>
      <c r="K308" s="4">
        <f>-F308</f>
        <v>-19880</v>
      </c>
      <c r="L308" s="4">
        <f>-F309</f>
        <v>-20040</v>
      </c>
      <c r="M308" s="4">
        <f>-F310</f>
        <v>-20040</v>
      </c>
      <c r="N308" s="4">
        <f>-F311</f>
        <v>-20040</v>
      </c>
      <c r="P308" s="4">
        <f>SUM(K308:N308)</f>
        <v>-80000</v>
      </c>
      <c r="R308" s="4">
        <f>(K308*100)/$P308</f>
        <v>24.85</v>
      </c>
      <c r="S308" s="4">
        <f>(L308*100)/$P308</f>
        <v>25.05</v>
      </c>
      <c r="T308" s="4">
        <f>(M308*100)/$P308</f>
        <v>25.05</v>
      </c>
      <c r="U308" s="4">
        <f>(N308*100)/$P308</f>
        <v>25.05</v>
      </c>
    </row>
    <row r="309" spans="2:21" x14ac:dyDescent="0.3">
      <c r="B309" s="1">
        <v>43289</v>
      </c>
      <c r="C309" t="s">
        <v>1</v>
      </c>
      <c r="D309">
        <v>5333914</v>
      </c>
      <c r="F309" s="8">
        <v>20040</v>
      </c>
      <c r="G309" s="4"/>
      <c r="H309" s="1">
        <v>43292</v>
      </c>
      <c r="I309" s="1"/>
    </row>
    <row r="310" spans="2:21" x14ac:dyDescent="0.3">
      <c r="B310" s="1">
        <v>43289</v>
      </c>
      <c r="C310" t="s">
        <v>2</v>
      </c>
      <c r="D310">
        <v>5333915</v>
      </c>
      <c r="F310" s="8">
        <v>20040</v>
      </c>
      <c r="G310" s="4"/>
      <c r="H310" s="1">
        <v>43299</v>
      </c>
      <c r="I310" s="1"/>
    </row>
    <row r="311" spans="2:21" x14ac:dyDescent="0.3">
      <c r="B311" s="1">
        <v>43289</v>
      </c>
      <c r="C311" t="s">
        <v>3</v>
      </c>
      <c r="D311">
        <v>5333916</v>
      </c>
      <c r="F311" s="8">
        <v>20040</v>
      </c>
      <c r="G311" s="4"/>
      <c r="H311" s="1">
        <v>43293</v>
      </c>
      <c r="I311" s="1"/>
    </row>
    <row r="312" spans="2:21" x14ac:dyDescent="0.3">
      <c r="B312" s="1">
        <v>43293</v>
      </c>
      <c r="C312" t="s">
        <v>8</v>
      </c>
      <c r="F312" s="8">
        <v>98.11</v>
      </c>
      <c r="G312" s="4"/>
      <c r="H312" s="1">
        <v>43293</v>
      </c>
      <c r="I312" s="1"/>
      <c r="J312" s="4"/>
    </row>
    <row r="313" spans="2:21" x14ac:dyDescent="0.3">
      <c r="B313" s="1">
        <v>43300</v>
      </c>
      <c r="C313" t="s">
        <v>28</v>
      </c>
      <c r="F313" s="8">
        <v>8011</v>
      </c>
      <c r="G313" s="4"/>
      <c r="H313" s="1">
        <v>43300</v>
      </c>
      <c r="I313" s="1"/>
    </row>
    <row r="314" spans="2:21" x14ac:dyDescent="0.3">
      <c r="B314" s="1">
        <v>43307</v>
      </c>
      <c r="C314" t="s">
        <v>29</v>
      </c>
      <c r="D314">
        <v>5333917</v>
      </c>
      <c r="F314" s="8">
        <v>151.16</v>
      </c>
      <c r="G314" s="4"/>
      <c r="H314" s="1">
        <v>43308</v>
      </c>
      <c r="I314" s="1"/>
      <c r="J314" s="4"/>
    </row>
    <row r="315" spans="2:21" x14ac:dyDescent="0.3">
      <c r="B315" s="1">
        <v>43307</v>
      </c>
      <c r="C315" t="s">
        <v>29</v>
      </c>
      <c r="D315">
        <v>5333919</v>
      </c>
      <c r="F315" s="8">
        <v>1080</v>
      </c>
      <c r="G315" s="4"/>
      <c r="H315" s="1">
        <v>43308</v>
      </c>
      <c r="I315" s="1"/>
      <c r="J315" s="4">
        <f>SUM(G3:G315)-SUM(F3:F315)</f>
        <v>94854.510000000242</v>
      </c>
    </row>
    <row r="316" spans="2:21" x14ac:dyDescent="0.3">
      <c r="B316" s="1">
        <v>43313</v>
      </c>
      <c r="C316" t="s">
        <v>43</v>
      </c>
      <c r="F316" s="8">
        <v>15</v>
      </c>
      <c r="G316" s="4"/>
      <c r="H316" s="1">
        <v>43313</v>
      </c>
      <c r="I316" s="1"/>
      <c r="J316" s="4"/>
    </row>
    <row r="317" spans="2:21" x14ac:dyDescent="0.3">
      <c r="B317" s="1">
        <v>43314</v>
      </c>
      <c r="C317" t="s">
        <v>13</v>
      </c>
      <c r="F317" s="8">
        <v>17.28</v>
      </c>
      <c r="G317" s="4"/>
      <c r="H317" s="1">
        <v>43314</v>
      </c>
      <c r="I317" s="1"/>
    </row>
    <row r="318" spans="2:21" x14ac:dyDescent="0.3">
      <c r="B318" s="1">
        <v>43334</v>
      </c>
      <c r="C318" t="s">
        <v>28</v>
      </c>
      <c r="F318" s="8">
        <v>24997</v>
      </c>
      <c r="G318" s="4"/>
      <c r="H318" s="1">
        <v>43334</v>
      </c>
      <c r="I318" s="1"/>
      <c r="J318" s="4"/>
    </row>
    <row r="319" spans="2:21" x14ac:dyDescent="0.3">
      <c r="B319" s="1">
        <v>43335</v>
      </c>
      <c r="C319" t="s">
        <v>44</v>
      </c>
      <c r="D319">
        <v>5333920</v>
      </c>
      <c r="F319" s="8">
        <v>10</v>
      </c>
      <c r="G319" s="4"/>
      <c r="H319" s="1">
        <v>43346</v>
      </c>
      <c r="I319" s="1"/>
      <c r="J319" s="4">
        <f>SUM(G3:G319)-SUM(F3:F319)+F319</f>
        <v>69825.230000000447</v>
      </c>
    </row>
    <row r="320" spans="2:21" x14ac:dyDescent="0.3">
      <c r="B320" s="1">
        <v>43347</v>
      </c>
      <c r="C320" t="s">
        <v>13</v>
      </c>
      <c r="F320" s="8">
        <v>17.28</v>
      </c>
      <c r="G320" s="4"/>
      <c r="H320" s="1">
        <v>43347</v>
      </c>
      <c r="I320" s="1"/>
    </row>
    <row r="321" spans="2:21" x14ac:dyDescent="0.3">
      <c r="B321" s="1">
        <v>43361</v>
      </c>
      <c r="C321" t="s">
        <v>29</v>
      </c>
      <c r="D321">
        <v>5333921</v>
      </c>
      <c r="F321" s="8">
        <v>1080</v>
      </c>
      <c r="G321" s="4"/>
      <c r="H321" s="1">
        <v>43367</v>
      </c>
      <c r="I321" s="1"/>
      <c r="J321" s="4">
        <f>SUM(G3:G321)-SUM(F3:F321)</f>
        <v>68717.950000000652</v>
      </c>
    </row>
    <row r="322" spans="2:21" x14ac:dyDescent="0.3">
      <c r="B322" s="1">
        <v>43361</v>
      </c>
      <c r="C322" t="s">
        <v>44</v>
      </c>
      <c r="D322">
        <v>5333922</v>
      </c>
      <c r="F322" s="8">
        <v>39</v>
      </c>
      <c r="G322" s="4"/>
      <c r="H322" s="1">
        <v>43363</v>
      </c>
      <c r="I322" s="1"/>
      <c r="J322" s="4"/>
    </row>
    <row r="323" spans="2:21" x14ac:dyDescent="0.3">
      <c r="B323" s="1">
        <v>43374</v>
      </c>
      <c r="C323" t="s">
        <v>7</v>
      </c>
      <c r="F323" s="8"/>
      <c r="G323" s="4">
        <v>26957.82</v>
      </c>
      <c r="H323" s="1">
        <v>43374</v>
      </c>
      <c r="I323" s="1"/>
      <c r="J323" s="4"/>
    </row>
    <row r="324" spans="2:21" x14ac:dyDescent="0.3">
      <c r="B324" s="1">
        <v>43375</v>
      </c>
      <c r="C324" t="s">
        <v>13</v>
      </c>
      <c r="F324" s="8">
        <v>17.28</v>
      </c>
      <c r="G324" s="4"/>
      <c r="H324" s="1">
        <v>43375</v>
      </c>
      <c r="I324" s="1"/>
    </row>
    <row r="325" spans="2:21" x14ac:dyDescent="0.3">
      <c r="B325" s="1">
        <v>43384</v>
      </c>
      <c r="C325" t="s">
        <v>8</v>
      </c>
      <c r="F325" s="8">
        <v>117.22</v>
      </c>
      <c r="G325" s="4"/>
      <c r="H325" s="1">
        <v>43384</v>
      </c>
      <c r="I325" s="1"/>
      <c r="J325" s="4"/>
    </row>
    <row r="326" spans="2:21" x14ac:dyDescent="0.3">
      <c r="B326" s="1">
        <v>43392</v>
      </c>
      <c r="C326" t="s">
        <v>28</v>
      </c>
      <c r="F326" s="8">
        <v>4550</v>
      </c>
      <c r="G326" s="4"/>
      <c r="H326" s="1">
        <v>43392</v>
      </c>
      <c r="I326" s="1"/>
      <c r="J326" s="4"/>
    </row>
    <row r="327" spans="2:21" x14ac:dyDescent="0.3">
      <c r="B327" s="1">
        <v>43398</v>
      </c>
      <c r="C327" t="s">
        <v>30</v>
      </c>
      <c r="F327" s="8">
        <v>25827</v>
      </c>
      <c r="G327" s="4"/>
      <c r="H327" s="1">
        <v>43398</v>
      </c>
      <c r="I327" s="1"/>
      <c r="J327" s="4">
        <f>SUM(G3:G327)-SUM(F3:F327)</f>
        <v>65125.270000000484</v>
      </c>
    </row>
    <row r="328" spans="2:21" x14ac:dyDescent="0.3">
      <c r="B328" s="1">
        <v>43409</v>
      </c>
      <c r="C328" t="s">
        <v>13</v>
      </c>
      <c r="F328" s="8">
        <v>17.28</v>
      </c>
      <c r="G328" s="4"/>
      <c r="H328" s="1">
        <v>43409</v>
      </c>
      <c r="I328" s="1"/>
      <c r="J328" s="4">
        <f>SUM(G3:G328)-SUM(F3:F328)</f>
        <v>65107.990000000689</v>
      </c>
    </row>
    <row r="329" spans="2:21" x14ac:dyDescent="0.3">
      <c r="B329" s="1">
        <v>43437</v>
      </c>
      <c r="C329" t="s">
        <v>0</v>
      </c>
      <c r="D329">
        <v>5333923</v>
      </c>
      <c r="F329" s="8">
        <v>14910</v>
      </c>
      <c r="G329" s="4"/>
      <c r="H329" s="1">
        <v>43454</v>
      </c>
      <c r="I329" s="1"/>
      <c r="K329" s="4">
        <f>-F329</f>
        <v>-14910</v>
      </c>
      <c r="L329" s="4">
        <f>-F330</f>
        <v>-15030</v>
      </c>
      <c r="M329" s="4">
        <f>-F331</f>
        <v>-15030</v>
      </c>
      <c r="N329" s="4">
        <f>-F332</f>
        <v>-15030</v>
      </c>
      <c r="P329" s="4">
        <f>SUM(K329:N329)</f>
        <v>-60000</v>
      </c>
      <c r="R329" s="4">
        <f>(K329*100)/$P329</f>
        <v>24.85</v>
      </c>
      <c r="S329" s="4">
        <f>(L329*100)/$P329</f>
        <v>25.05</v>
      </c>
      <c r="T329" s="4">
        <f>(M329*100)/$P329</f>
        <v>25.05</v>
      </c>
      <c r="U329" s="4">
        <f>(N329*100)/$P329</f>
        <v>25.05</v>
      </c>
    </row>
    <row r="330" spans="2:21" x14ac:dyDescent="0.3">
      <c r="B330" s="1">
        <v>43437</v>
      </c>
      <c r="C330" t="s">
        <v>1</v>
      </c>
      <c r="D330">
        <v>5333924</v>
      </c>
      <c r="F330" s="8">
        <v>15030</v>
      </c>
      <c r="G330" s="4"/>
      <c r="H330" s="1">
        <v>43439</v>
      </c>
      <c r="I330" s="1"/>
    </row>
    <row r="331" spans="2:21" x14ac:dyDescent="0.3">
      <c r="B331" s="1">
        <v>43437</v>
      </c>
      <c r="C331" t="s">
        <v>2</v>
      </c>
      <c r="D331">
        <v>5333925</v>
      </c>
      <c r="F331" s="8">
        <v>15030</v>
      </c>
      <c r="G331" s="4"/>
      <c r="H331" s="1">
        <v>43445</v>
      </c>
      <c r="I331" s="1"/>
    </row>
    <row r="332" spans="2:21" x14ac:dyDescent="0.3">
      <c r="B332" s="1">
        <v>43437</v>
      </c>
      <c r="C332" t="s">
        <v>3</v>
      </c>
      <c r="D332">
        <v>5333926</v>
      </c>
      <c r="F332" s="8">
        <v>15030</v>
      </c>
      <c r="G332" s="4"/>
      <c r="H332" s="1">
        <v>43439</v>
      </c>
      <c r="I332" s="1"/>
    </row>
    <row r="333" spans="2:21" x14ac:dyDescent="0.3">
      <c r="B333" s="1">
        <v>43438</v>
      </c>
      <c r="C333" t="s">
        <v>13</v>
      </c>
      <c r="F333" s="8">
        <v>17.28</v>
      </c>
      <c r="G333" s="4"/>
      <c r="H333" s="1">
        <v>43438</v>
      </c>
      <c r="I333" s="1"/>
      <c r="J333" s="4">
        <f>SUM(G$3:G333)-SUM(F$3:F333)</f>
        <v>5090.7100000008941</v>
      </c>
    </row>
    <row r="334" spans="2:21" x14ac:dyDescent="0.3">
      <c r="B334" s="1">
        <v>43464</v>
      </c>
      <c r="C334" t="s">
        <v>27</v>
      </c>
      <c r="D334">
        <v>5333927</v>
      </c>
      <c r="F334" s="8">
        <v>48.6</v>
      </c>
      <c r="G334" s="4"/>
      <c r="H334" s="1">
        <v>43494</v>
      </c>
      <c r="I334" s="1"/>
      <c r="J334" s="4"/>
    </row>
    <row r="335" spans="2:21" x14ac:dyDescent="0.3">
      <c r="B335" s="1">
        <v>43464</v>
      </c>
      <c r="C335" t="s">
        <v>27</v>
      </c>
      <c r="D335">
        <v>5333928</v>
      </c>
      <c r="F335" s="8">
        <v>916.66</v>
      </c>
      <c r="G335" s="4"/>
      <c r="H335" s="1">
        <v>43483</v>
      </c>
      <c r="I335" s="1"/>
      <c r="J335" s="4"/>
      <c r="K335" s="13">
        <f>SUM(K267:K329)</f>
        <v>-116795</v>
      </c>
      <c r="L335" s="13">
        <f>SUM(L267:L329)</f>
        <v>-117735</v>
      </c>
      <c r="M335" s="13">
        <f>SUM(M267:M329)</f>
        <v>-117735</v>
      </c>
      <c r="N335" s="13">
        <f>SUM(N267:N329)</f>
        <v>-117735</v>
      </c>
      <c r="O335" s="13"/>
      <c r="P335" s="13">
        <f>SUM(K335:N335)</f>
        <v>-470000</v>
      </c>
      <c r="R335" s="16">
        <f t="shared" ref="R335:U339" si="2">(K335*100)/$P335</f>
        <v>24.85</v>
      </c>
      <c r="S335" s="16">
        <f t="shared" si="2"/>
        <v>25.05</v>
      </c>
      <c r="T335" s="16">
        <f t="shared" si="2"/>
        <v>25.05</v>
      </c>
      <c r="U335" s="16">
        <f t="shared" si="2"/>
        <v>25.05</v>
      </c>
    </row>
    <row r="336" spans="2:21" x14ac:dyDescent="0.3">
      <c r="B336" s="1">
        <v>43464</v>
      </c>
      <c r="C336" t="s">
        <v>29</v>
      </c>
      <c r="D336">
        <v>5333929</v>
      </c>
      <c r="F336" s="8">
        <v>2520</v>
      </c>
      <c r="G336" s="4"/>
      <c r="H336" s="1">
        <v>43494</v>
      </c>
      <c r="I336" s="1"/>
      <c r="J336" s="4">
        <f>SUM(G$3:G336)-SUM(F$3:F336)</f>
        <v>1605.4500000006519</v>
      </c>
      <c r="K336" s="13"/>
      <c r="L336" s="13"/>
      <c r="M336" s="13"/>
      <c r="N336" s="13"/>
      <c r="O336" s="13"/>
      <c r="P336" s="13"/>
      <c r="R336" s="16"/>
      <c r="S336" s="16"/>
      <c r="T336" s="16"/>
      <c r="U336" s="16"/>
    </row>
    <row r="337" spans="2:21" x14ac:dyDescent="0.3">
      <c r="B337" s="1"/>
      <c r="F337" s="8"/>
      <c r="G337" s="4"/>
      <c r="H337" s="1"/>
      <c r="I337" s="1"/>
      <c r="J337" s="4"/>
      <c r="K337" s="13"/>
      <c r="L337" s="13"/>
      <c r="M337" s="13"/>
      <c r="N337" s="13"/>
      <c r="O337" s="13"/>
      <c r="P337" s="13"/>
      <c r="R337" s="16"/>
      <c r="S337" s="16"/>
      <c r="T337" s="16"/>
      <c r="U337" s="16"/>
    </row>
    <row r="338" spans="2:21" x14ac:dyDescent="0.3">
      <c r="B338" s="1"/>
      <c r="C338" t="s">
        <v>42</v>
      </c>
      <c r="F338" s="8"/>
      <c r="G338" s="4"/>
      <c r="H338" s="1"/>
      <c r="I338" s="1"/>
      <c r="J338" s="4"/>
      <c r="K338" s="13">
        <v>143388.48000000001</v>
      </c>
      <c r="L338" s="13">
        <v>143388.48000000001</v>
      </c>
      <c r="M338" s="13">
        <v>143388.48000000001</v>
      </c>
      <c r="N338" s="13">
        <v>143388.48000000001</v>
      </c>
      <c r="O338" s="13"/>
      <c r="P338" s="13">
        <f>SUM(K338:N338)</f>
        <v>573553.92000000004</v>
      </c>
      <c r="R338" s="13">
        <f t="shared" si="2"/>
        <v>25</v>
      </c>
      <c r="S338" s="13">
        <f t="shared" si="2"/>
        <v>25</v>
      </c>
      <c r="T338" s="13">
        <f t="shared" si="2"/>
        <v>25</v>
      </c>
      <c r="U338" s="13">
        <f t="shared" si="2"/>
        <v>25</v>
      </c>
    </row>
    <row r="339" spans="2:21" x14ac:dyDescent="0.3">
      <c r="B339" s="1"/>
      <c r="F339" s="8"/>
      <c r="G339" s="4"/>
      <c r="H339" s="1"/>
      <c r="I339" s="1"/>
      <c r="J339" s="4"/>
      <c r="K339" s="13">
        <f>K264+K335+K338</f>
        <v>805073.65999999992</v>
      </c>
      <c r="L339" s="13">
        <f>L264+L335+L338</f>
        <v>810520.42</v>
      </c>
      <c r="M339" s="13">
        <f>M264+M335+M338</f>
        <v>810520.42</v>
      </c>
      <c r="N339" s="13">
        <f>N264+N335+N338</f>
        <v>810520.42</v>
      </c>
      <c r="P339" s="4">
        <f>SUM(K339:N339)</f>
        <v>3236634.92</v>
      </c>
      <c r="R339" s="16">
        <f t="shared" si="2"/>
        <v>24.873786506635103</v>
      </c>
      <c r="S339" s="16">
        <f t="shared" si="2"/>
        <v>25.042071164454963</v>
      </c>
      <c r="T339" s="16">
        <f t="shared" si="2"/>
        <v>25.042071164454963</v>
      </c>
      <c r="U339" s="16">
        <f t="shared" si="2"/>
        <v>25.042071164454963</v>
      </c>
    </row>
    <row r="340" spans="2:21" x14ac:dyDescent="0.3">
      <c r="B340" s="1"/>
      <c r="F340" s="7"/>
      <c r="G340" s="4"/>
    </row>
    <row r="341" spans="2:21" x14ac:dyDescent="0.3">
      <c r="B341" s="1">
        <v>43468</v>
      </c>
      <c r="C341" t="s">
        <v>13</v>
      </c>
      <c r="F341" s="8">
        <v>17.28</v>
      </c>
      <c r="G341" s="4"/>
      <c r="H341" s="1">
        <v>43468</v>
      </c>
      <c r="I341" s="1"/>
      <c r="J341" s="4"/>
    </row>
    <row r="342" spans="2:21" x14ac:dyDescent="0.3">
      <c r="B342" s="1">
        <v>43479</v>
      </c>
      <c r="C342" t="s">
        <v>8</v>
      </c>
      <c r="F342" s="8">
        <v>54.23</v>
      </c>
      <c r="G342" s="4"/>
      <c r="H342" s="1">
        <v>43114</v>
      </c>
      <c r="I342" s="1"/>
      <c r="J342" s="25"/>
    </row>
    <row r="343" spans="2:21" x14ac:dyDescent="0.3">
      <c r="B343" s="1">
        <v>43500</v>
      </c>
      <c r="C343" t="s">
        <v>13</v>
      </c>
      <c r="F343" s="8">
        <v>17.28</v>
      </c>
      <c r="G343" s="4"/>
      <c r="H343" s="1">
        <v>43500</v>
      </c>
      <c r="I343" s="1"/>
      <c r="J343" s="4">
        <f>SUM(G$3:G343)-SUM(F$4:F343)</f>
        <v>1516.6600000010803</v>
      </c>
    </row>
    <row r="344" spans="2:21" x14ac:dyDescent="0.3">
      <c r="B344" s="1">
        <v>43528</v>
      </c>
      <c r="C344" t="s">
        <v>13</v>
      </c>
      <c r="F344" s="8">
        <v>17.28</v>
      </c>
      <c r="G344" s="4"/>
      <c r="H344" s="1">
        <v>43528</v>
      </c>
      <c r="I344" s="1"/>
      <c r="J344" s="4">
        <f>SUM(G$3:G344)-SUM(F$4:F344)</f>
        <v>1499.3800000012852</v>
      </c>
    </row>
    <row r="345" spans="2:21" x14ac:dyDescent="0.3">
      <c r="B345" s="1">
        <v>43557</v>
      </c>
      <c r="C345" t="s">
        <v>13</v>
      </c>
      <c r="F345" s="8">
        <v>17.28</v>
      </c>
      <c r="G345" s="4"/>
      <c r="H345" s="1">
        <v>43557</v>
      </c>
      <c r="I345" s="1"/>
      <c r="J345" s="4"/>
    </row>
    <row r="346" spans="2:21" x14ac:dyDescent="0.3">
      <c r="B346" s="1">
        <v>43566</v>
      </c>
      <c r="C346" t="s">
        <v>8</v>
      </c>
      <c r="F346" s="8">
        <v>2.09</v>
      </c>
      <c r="G346" s="4"/>
      <c r="H346" s="1">
        <v>43566</v>
      </c>
      <c r="I346" s="1"/>
      <c r="J346" s="4">
        <f>SUM(G$3:G346)-SUM(F$3:F346)</f>
        <v>1480.0100000016391</v>
      </c>
    </row>
    <row r="347" spans="2:21" x14ac:dyDescent="0.3">
      <c r="B347" s="1">
        <v>43588</v>
      </c>
      <c r="C347" t="s">
        <v>13</v>
      </c>
      <c r="F347" s="8">
        <v>17.28</v>
      </c>
      <c r="G347" s="4"/>
      <c r="H347" s="1">
        <v>43588</v>
      </c>
      <c r="I347" s="1"/>
      <c r="J347" s="4">
        <f>SUM(G$3:G347)-SUM(F$3:F347)</f>
        <v>1462.730000001844</v>
      </c>
    </row>
    <row r="348" spans="2:21" x14ac:dyDescent="0.3">
      <c r="B348" s="1">
        <v>43620</v>
      </c>
      <c r="C348" t="s">
        <v>13</v>
      </c>
      <c r="F348" s="8">
        <v>17.28</v>
      </c>
      <c r="G348" s="4"/>
      <c r="H348" s="1">
        <v>43620</v>
      </c>
      <c r="I348" s="1"/>
      <c r="J348" s="4">
        <f>SUM(G$3:G348)-SUM(F$3:F348)</f>
        <v>1445.4500000020489</v>
      </c>
    </row>
    <row r="349" spans="2:21" x14ac:dyDescent="0.3">
      <c r="B349" s="1">
        <v>43648</v>
      </c>
      <c r="C349" t="s">
        <v>13</v>
      </c>
      <c r="F349" s="8">
        <v>17.28</v>
      </c>
      <c r="G349" s="4"/>
      <c r="H349" s="1">
        <v>43648</v>
      </c>
      <c r="I349" s="1"/>
      <c r="J349" s="4">
        <f>SUM(G$3:G349)-SUM(F$3:F349)</f>
        <v>1428.1700000022538</v>
      </c>
    </row>
    <row r="350" spans="2:21" x14ac:dyDescent="0.3">
      <c r="B350" s="1">
        <v>43678</v>
      </c>
      <c r="C350" t="s">
        <v>43</v>
      </c>
      <c r="F350" s="8">
        <v>15</v>
      </c>
      <c r="G350" s="4"/>
      <c r="H350" s="1">
        <v>43678</v>
      </c>
      <c r="I350" s="1"/>
      <c r="J350" s="4"/>
    </row>
    <row r="351" spans="2:21" x14ac:dyDescent="0.3">
      <c r="B351" s="1">
        <v>43679</v>
      </c>
      <c r="C351" t="s">
        <v>8</v>
      </c>
      <c r="F351" s="8">
        <v>57.28</v>
      </c>
      <c r="G351" s="4"/>
      <c r="H351" s="1">
        <v>43679</v>
      </c>
      <c r="I351" s="1"/>
      <c r="J351" s="4">
        <f>SUM(G$3:G351)-SUM(F$3:F351)</f>
        <v>1355.8900000024587</v>
      </c>
    </row>
    <row r="352" spans="2:21" x14ac:dyDescent="0.3">
      <c r="B352" s="1">
        <v>43711</v>
      </c>
      <c r="C352" t="s">
        <v>13</v>
      </c>
      <c r="F352" s="8">
        <v>17.28</v>
      </c>
      <c r="G352" s="4"/>
      <c r="H352" s="1">
        <v>43711</v>
      </c>
      <c r="I352" s="1"/>
      <c r="J352" s="4">
        <f>SUM(G$3:G352)-SUM(F$3:F352)</f>
        <v>1338.6100000026636</v>
      </c>
    </row>
    <row r="353" spans="2:10" x14ac:dyDescent="0.3">
      <c r="B353" s="1">
        <v>43740</v>
      </c>
      <c r="C353" t="s">
        <v>13</v>
      </c>
      <c r="F353" s="8">
        <v>17.28</v>
      </c>
      <c r="G353" s="4"/>
      <c r="H353" s="1">
        <v>43740</v>
      </c>
      <c r="I353" s="1"/>
      <c r="J353" s="4">
        <f>SUM(G$3:G353)-SUM(F$3:F353)</f>
        <v>1321.3300000028685</v>
      </c>
    </row>
    <row r="354" spans="2:10" x14ac:dyDescent="0.3">
      <c r="B354" s="1">
        <v>43774</v>
      </c>
      <c r="C354" t="s">
        <v>13</v>
      </c>
      <c r="F354" s="8">
        <v>17.28</v>
      </c>
      <c r="G354" s="4"/>
      <c r="H354" s="1">
        <v>43774</v>
      </c>
      <c r="I354" s="1"/>
      <c r="J354" s="4">
        <f>SUM(G$3:G354)-SUM(F$3:F354)</f>
        <v>1304.0500000030734</v>
      </c>
    </row>
    <row r="355" spans="2:10" x14ac:dyDescent="0.3">
      <c r="B355" s="1">
        <v>43802</v>
      </c>
      <c r="C355" t="s">
        <v>13</v>
      </c>
      <c r="F355" s="8">
        <v>17.28</v>
      </c>
      <c r="G355" s="4"/>
      <c r="H355" s="1">
        <v>43802</v>
      </c>
      <c r="I355" s="1"/>
      <c r="J355" s="4">
        <f>SUM(G$3:G355)-SUM(F$3:F355)</f>
        <v>1286.7700000032783</v>
      </c>
    </row>
    <row r="356" spans="2:10" x14ac:dyDescent="0.3">
      <c r="B356" s="1">
        <v>43826</v>
      </c>
      <c r="C356" t="s">
        <v>27</v>
      </c>
      <c r="D356">
        <v>5333930</v>
      </c>
      <c r="F356" s="8">
        <v>1201.76</v>
      </c>
      <c r="G356" s="4"/>
      <c r="H356" s="1">
        <v>43851</v>
      </c>
      <c r="I356" s="1"/>
      <c r="J356" s="4">
        <f>SUM(G$3:G356)-SUM(F$3:F356)</f>
        <v>85.010000003501773</v>
      </c>
    </row>
    <row r="357" spans="2:10" x14ac:dyDescent="0.3">
      <c r="B357" s="1"/>
      <c r="F357" s="7"/>
      <c r="G357" s="4"/>
    </row>
    <row r="358" spans="2:10" x14ac:dyDescent="0.3">
      <c r="B358" s="1">
        <v>43833</v>
      </c>
      <c r="C358" t="s">
        <v>13</v>
      </c>
      <c r="F358" s="8">
        <v>17.28</v>
      </c>
      <c r="G358" s="4"/>
      <c r="H358" s="1">
        <v>43833</v>
      </c>
      <c r="J358" s="4">
        <f>SUM(G$3:G358)-SUM(F$3:F358)</f>
        <v>67.730000003706664</v>
      </c>
    </row>
    <row r="359" spans="2:10" x14ac:dyDescent="0.3">
      <c r="B359" s="1">
        <v>43865</v>
      </c>
      <c r="C359" t="s">
        <v>13</v>
      </c>
      <c r="F359" s="8">
        <v>17.28</v>
      </c>
      <c r="G359" s="4"/>
      <c r="H359" s="1">
        <v>43865</v>
      </c>
      <c r="J359" s="4">
        <f>SUM(G$3:G359)-SUM(F$3:F359)</f>
        <v>50.450000003911555</v>
      </c>
    </row>
    <row r="360" spans="2:10" x14ac:dyDescent="0.3">
      <c r="B360" s="1">
        <v>43893</v>
      </c>
      <c r="C360" t="s">
        <v>13</v>
      </c>
      <c r="F360" s="8">
        <v>17.28</v>
      </c>
      <c r="G360" s="4"/>
      <c r="H360" s="1">
        <v>43893</v>
      </c>
      <c r="J360" s="4">
        <f>SUM(G$3:G360)-SUM(F$3:F360)</f>
        <v>33.170000004116446</v>
      </c>
    </row>
    <row r="361" spans="2:10" x14ac:dyDescent="0.3">
      <c r="B361" s="1">
        <v>43927</v>
      </c>
      <c r="C361" t="s">
        <v>13</v>
      </c>
      <c r="F361" s="8">
        <v>17.28</v>
      </c>
      <c r="G361" s="4"/>
      <c r="H361" s="1">
        <v>43923</v>
      </c>
      <c r="J361" s="4">
        <f>SUM(G$3:G361)-SUM(F$3:F361)</f>
        <v>15.890000004321337</v>
      </c>
    </row>
    <row r="362" spans="2:10" x14ac:dyDescent="0.3">
      <c r="B362" s="1">
        <v>43927</v>
      </c>
      <c r="C362" t="s">
        <v>133</v>
      </c>
      <c r="F362" s="4"/>
      <c r="G362" s="4">
        <v>150</v>
      </c>
      <c r="H362" s="1">
        <v>43927</v>
      </c>
      <c r="J362" s="25">
        <f>SUM(G$3:G362)-SUM(F$3:F362)</f>
        <v>165.89000000432134</v>
      </c>
    </row>
    <row r="363" spans="2:10" x14ac:dyDescent="0.3">
      <c r="B363" s="1">
        <v>43956</v>
      </c>
      <c r="C363" t="s">
        <v>13</v>
      </c>
      <c r="F363" s="8">
        <v>17.28</v>
      </c>
      <c r="G363" s="4"/>
      <c r="H363" s="1">
        <v>43956</v>
      </c>
      <c r="J363" s="4">
        <f>SUM(G$3:G363)-SUM(F$3:F363)</f>
        <v>148.61000000452623</v>
      </c>
    </row>
    <row r="364" spans="2:10" x14ac:dyDescent="0.3">
      <c r="B364" s="1">
        <v>43985</v>
      </c>
      <c r="C364" t="s">
        <v>13</v>
      </c>
      <c r="F364" s="8">
        <v>17.28</v>
      </c>
      <c r="G364" s="4"/>
      <c r="H364" s="1">
        <v>43985</v>
      </c>
      <c r="J364" s="4">
        <f>SUM(G$3:G364)-SUM(F$3:F364)</f>
        <v>131.33000000473112</v>
      </c>
    </row>
    <row r="365" spans="2:10" x14ac:dyDescent="0.3">
      <c r="B365" s="1">
        <v>44014</v>
      </c>
      <c r="C365" t="s">
        <v>13</v>
      </c>
      <c r="F365" s="8">
        <v>17.28</v>
      </c>
      <c r="G365" s="4"/>
      <c r="H365" s="1">
        <v>44014</v>
      </c>
      <c r="J365" s="4">
        <f>SUM(G$3:G365)-SUM(F$3:F365)</f>
        <v>114.05000000493601</v>
      </c>
    </row>
    <row r="366" spans="2:10" x14ac:dyDescent="0.3">
      <c r="B366" s="1">
        <v>44046</v>
      </c>
      <c r="C366" t="s">
        <v>43</v>
      </c>
      <c r="F366" s="8">
        <v>15</v>
      </c>
      <c r="G366" s="4"/>
      <c r="H366" s="1">
        <v>43678</v>
      </c>
      <c r="I366" s="1"/>
      <c r="J366" s="4">
        <f>SUM(G$3:G366)-SUM(F$3:F366)</f>
        <v>99.05000000493601</v>
      </c>
    </row>
    <row r="367" spans="2:10" x14ac:dyDescent="0.3">
      <c r="B367" s="1">
        <v>44047</v>
      </c>
      <c r="C367" t="s">
        <v>13</v>
      </c>
      <c r="F367" s="8">
        <v>17.28</v>
      </c>
      <c r="G367" s="4"/>
      <c r="H367" s="1">
        <v>44047</v>
      </c>
      <c r="J367" s="4">
        <f>SUM(G$3:G367)-SUM(F$3:F367)</f>
        <v>81.770000005140901</v>
      </c>
    </row>
    <row r="368" spans="2:10" x14ac:dyDescent="0.3">
      <c r="B368" s="1">
        <v>44076</v>
      </c>
      <c r="C368" t="s">
        <v>13</v>
      </c>
      <c r="F368" s="8">
        <v>17.28</v>
      </c>
      <c r="G368" s="4"/>
      <c r="H368" s="1">
        <v>44076</v>
      </c>
      <c r="J368" s="4">
        <f>SUM(G$3:G368)-SUM(F$3:F368)</f>
        <v>64.490000005345792</v>
      </c>
    </row>
    <row r="369" spans="2:10" x14ac:dyDescent="0.3">
      <c r="B369" s="1">
        <v>44106</v>
      </c>
      <c r="C369" t="s">
        <v>13</v>
      </c>
      <c r="F369" s="8">
        <v>17.28</v>
      </c>
      <c r="G369" s="4"/>
      <c r="H369" s="1">
        <v>44106</v>
      </c>
      <c r="J369" s="4">
        <f>SUM(G$3:G369)-SUM(F$3:F369)</f>
        <v>47.210000005550683</v>
      </c>
    </row>
    <row r="370" spans="2:10" x14ac:dyDescent="0.3">
      <c r="B370" s="1">
        <v>44138</v>
      </c>
      <c r="C370" t="s">
        <v>13</v>
      </c>
      <c r="F370" s="8">
        <v>17.28</v>
      </c>
      <c r="G370" s="4"/>
      <c r="H370" s="1">
        <v>44138</v>
      </c>
      <c r="J370" s="4">
        <f>SUM(G$3:G370)-SUM(F$3:F370)</f>
        <v>29.930000005755574</v>
      </c>
    </row>
    <row r="371" spans="2:10" x14ac:dyDescent="0.3">
      <c r="B371" s="1">
        <v>44167</v>
      </c>
      <c r="C371" t="s">
        <v>13</v>
      </c>
      <c r="F371" s="8">
        <v>17.28</v>
      </c>
      <c r="G371" s="4"/>
      <c r="H371" s="1">
        <v>44167</v>
      </c>
      <c r="J371" s="4">
        <f>SUM(G$3:G371)-SUM(F$3:F371)</f>
        <v>12.650000005960464</v>
      </c>
    </row>
    <row r="372" spans="2:10" x14ac:dyDescent="0.3">
      <c r="B372" s="1">
        <v>44169</v>
      </c>
      <c r="C372" t="s">
        <v>133</v>
      </c>
      <c r="F372" s="4"/>
      <c r="G372" s="4">
        <v>91.03</v>
      </c>
      <c r="H372" s="1">
        <v>44169</v>
      </c>
      <c r="J372" s="25">
        <f>SUM(G$3:G372)-SUM(F$3:F372)</f>
        <v>103.68000000575557</v>
      </c>
    </row>
    <row r="373" spans="2:10" x14ac:dyDescent="0.3">
      <c r="B373" s="1"/>
      <c r="F373" s="4"/>
      <c r="G373" s="4"/>
      <c r="H373" s="1"/>
      <c r="J373" s="25"/>
    </row>
    <row r="374" spans="2:10" x14ac:dyDescent="0.3">
      <c r="B374" s="1">
        <v>44201</v>
      </c>
      <c r="C374" t="s">
        <v>13</v>
      </c>
      <c r="F374" s="8">
        <v>17.28</v>
      </c>
      <c r="G374" s="4"/>
      <c r="H374" s="1">
        <v>44201</v>
      </c>
      <c r="J374" s="4">
        <f>SUM(G$3:G374)-SUM(F$3:F374)</f>
        <v>86.400000005960464</v>
      </c>
    </row>
    <row r="375" spans="2:10" x14ac:dyDescent="0.3">
      <c r="B375" s="1">
        <v>44229</v>
      </c>
      <c r="C375" t="s">
        <v>13</v>
      </c>
      <c r="F375" s="8">
        <v>17.28</v>
      </c>
      <c r="G375" s="4"/>
      <c r="H375" s="1">
        <v>44229</v>
      </c>
      <c r="J375" s="4">
        <f>SUM(G$3:G375)-SUM(F$3:F375)</f>
        <v>69.120000006165355</v>
      </c>
    </row>
    <row r="376" spans="2:10" x14ac:dyDescent="0.3">
      <c r="B376" s="1">
        <v>44257</v>
      </c>
      <c r="C376" t="s">
        <v>13</v>
      </c>
      <c r="F376" s="8">
        <v>17.28</v>
      </c>
      <c r="G376" s="4"/>
      <c r="H376" s="1">
        <v>44257</v>
      </c>
      <c r="J376" s="4">
        <f>SUM(G$3:G376)-SUM(F$3:F376)</f>
        <v>51.840000006370246</v>
      </c>
    </row>
    <row r="377" spans="2:10" x14ac:dyDescent="0.3">
      <c r="B377" s="1">
        <v>44288</v>
      </c>
      <c r="C377" t="s">
        <v>13</v>
      </c>
      <c r="F377" s="8">
        <v>17.28</v>
      </c>
      <c r="G377" s="4"/>
      <c r="H377" s="1">
        <v>44288</v>
      </c>
      <c r="J377" s="4">
        <f>SUM(G$3:G377)-SUM(F$3:F377)</f>
        <v>34.560000006575137</v>
      </c>
    </row>
    <row r="378" spans="2:10" x14ac:dyDescent="0.3">
      <c r="B378" s="1">
        <v>44320</v>
      </c>
      <c r="C378" t="s">
        <v>13</v>
      </c>
      <c r="F378" s="8">
        <v>17.28</v>
      </c>
      <c r="G378" s="4"/>
      <c r="H378" s="1">
        <v>44320</v>
      </c>
      <c r="J378" s="4">
        <f>SUM(G$3:G378)-SUM(F$3:F378)</f>
        <v>17.280000006780028</v>
      </c>
    </row>
    <row r="379" spans="2:10" x14ac:dyDescent="0.3">
      <c r="B379" s="1">
        <v>44321</v>
      </c>
      <c r="C379" t="s">
        <v>133</v>
      </c>
      <c r="F379" s="4"/>
      <c r="G379" s="4">
        <v>118.68</v>
      </c>
      <c r="H379" s="1">
        <v>44321</v>
      </c>
      <c r="J379" s="4">
        <f>SUM(G$3:G379)-SUM(F$3:F379)</f>
        <v>135.96000000694767</v>
      </c>
    </row>
    <row r="380" spans="2:10" x14ac:dyDescent="0.3">
      <c r="B380" s="1">
        <v>44349</v>
      </c>
      <c r="C380" t="s">
        <v>13</v>
      </c>
      <c r="F380" s="8">
        <v>17.28</v>
      </c>
      <c r="G380" s="4"/>
      <c r="H380" s="1">
        <v>44349</v>
      </c>
      <c r="J380" s="4">
        <f>SUM(G$3:G380)-SUM(F$3:F380)</f>
        <v>118.68000000715256</v>
      </c>
    </row>
    <row r="381" spans="2:10" x14ac:dyDescent="0.3">
      <c r="B381" s="1">
        <v>44379</v>
      </c>
      <c r="C381" t="s">
        <v>13</v>
      </c>
      <c r="F381" s="8">
        <v>17.28</v>
      </c>
      <c r="G381" s="4"/>
      <c r="H381" s="1">
        <v>44379</v>
      </c>
      <c r="J381" s="4">
        <f>SUM(G$3:G381)-SUM(F$3:F381)</f>
        <v>101.40000000735745</v>
      </c>
    </row>
    <row r="382" spans="2:10" x14ac:dyDescent="0.3">
      <c r="B382" s="1">
        <v>44379</v>
      </c>
      <c r="C382" t="s">
        <v>175</v>
      </c>
      <c r="F382" s="30">
        <v>100</v>
      </c>
      <c r="G382" s="4"/>
      <c r="H382" s="1">
        <v>44379</v>
      </c>
      <c r="J382" s="4">
        <f>SUM(G$3:G382)-SUM(F$3:F382)</f>
        <v>1.4000000073574483</v>
      </c>
    </row>
    <row r="383" spans="2:10" x14ac:dyDescent="0.3">
      <c r="B383" s="1">
        <v>44405</v>
      </c>
      <c r="C383" t="s">
        <v>173</v>
      </c>
      <c r="F383" s="4"/>
      <c r="G383" s="4">
        <v>165</v>
      </c>
      <c r="H383" s="1">
        <v>44405</v>
      </c>
      <c r="J383" s="4">
        <f>SUM(G$3:G383)-SUM(F$3:F383)</f>
        <v>166.40000000735745</v>
      </c>
    </row>
    <row r="384" spans="2:10" x14ac:dyDescent="0.3">
      <c r="B384" s="1">
        <v>44411</v>
      </c>
      <c r="C384" t="s">
        <v>13</v>
      </c>
      <c r="F384" s="8">
        <v>17.28</v>
      </c>
      <c r="G384" s="4"/>
      <c r="H384" s="1">
        <v>44411</v>
      </c>
      <c r="I384" s="1"/>
      <c r="J384" s="4">
        <f>SUM(G$3:G384)-SUM(F$3:F384)</f>
        <v>149.12000000756234</v>
      </c>
    </row>
    <row r="385" spans="2:10" x14ac:dyDescent="0.3">
      <c r="B385" s="1">
        <v>44411</v>
      </c>
      <c r="C385" t="s">
        <v>174</v>
      </c>
      <c r="F385" s="8">
        <v>40</v>
      </c>
      <c r="G385" s="4"/>
      <c r="H385" s="1">
        <v>44411</v>
      </c>
      <c r="I385" s="1"/>
      <c r="J385" s="4">
        <f>SUM(G$3:G385)-SUM(F$3:F385)</f>
        <v>109.12000000756234</v>
      </c>
    </row>
    <row r="386" spans="2:10" x14ac:dyDescent="0.3">
      <c r="B386" s="1">
        <v>44441</v>
      </c>
      <c r="C386" t="s">
        <v>13</v>
      </c>
      <c r="F386" s="8">
        <v>17.28</v>
      </c>
      <c r="G386" s="4"/>
      <c r="H386" s="1">
        <v>44441</v>
      </c>
      <c r="I386" s="1"/>
      <c r="J386" s="4">
        <f>SUM(G$3:G386)-SUM(F$3:F386)</f>
        <v>91.84000000776723</v>
      </c>
    </row>
    <row r="387" spans="2:10" x14ac:dyDescent="0.3">
      <c r="B387" s="1">
        <v>44445</v>
      </c>
      <c r="C387" t="s">
        <v>43</v>
      </c>
      <c r="F387" s="8">
        <v>15</v>
      </c>
      <c r="G387" s="4"/>
      <c r="H387" s="1">
        <v>44445</v>
      </c>
      <c r="I387" s="1"/>
      <c r="J387" s="4">
        <f>SUM(G$3:G387)-SUM(F$3:F387)</f>
        <v>76.84000000776723</v>
      </c>
    </row>
    <row r="388" spans="2:10" x14ac:dyDescent="0.3">
      <c r="B388" s="1">
        <v>44473</v>
      </c>
      <c r="C388" t="s">
        <v>13</v>
      </c>
      <c r="F388" s="8">
        <v>17.28</v>
      </c>
      <c r="G388" s="4"/>
      <c r="H388" s="1">
        <v>44473</v>
      </c>
      <c r="J388" s="4">
        <f>SUM(G$3:G388)-SUM(F$3:F388)</f>
        <v>59.560000007972121</v>
      </c>
    </row>
    <row r="389" spans="2:10" x14ac:dyDescent="0.3">
      <c r="B389" s="1">
        <v>44503</v>
      </c>
      <c r="C389" t="s">
        <v>13</v>
      </c>
      <c r="F389" s="8">
        <v>17.28</v>
      </c>
      <c r="G389" s="4"/>
      <c r="H389" s="1">
        <v>44503</v>
      </c>
      <c r="J389" s="4">
        <f>SUM(G$3:G389)-SUM(F$3:F389)</f>
        <v>42.280000008177012</v>
      </c>
    </row>
    <row r="390" spans="2:10" x14ac:dyDescent="0.3">
      <c r="B390" s="1">
        <v>44532</v>
      </c>
      <c r="C390" t="s">
        <v>13</v>
      </c>
      <c r="F390" s="8">
        <v>17.28</v>
      </c>
      <c r="G390" s="4"/>
      <c r="H390" s="1">
        <v>44532</v>
      </c>
      <c r="J390" s="25">
        <f>SUM(G$3:G390)-SUM(F$3:F390)</f>
        <v>25.000000008381903</v>
      </c>
    </row>
    <row r="391" spans="2:10" x14ac:dyDescent="0.3">
      <c r="B391" s="1"/>
      <c r="F391" s="4"/>
      <c r="G391" s="4"/>
    </row>
    <row r="392" spans="2:10" x14ac:dyDescent="0.3">
      <c r="B392" s="1">
        <v>44565</v>
      </c>
      <c r="C392" t="s">
        <v>13</v>
      </c>
      <c r="F392" s="8">
        <v>17.28</v>
      </c>
      <c r="G392" s="4"/>
      <c r="H392" s="1">
        <v>44566</v>
      </c>
      <c r="J392" s="4">
        <f>SUM(G$3:G392)-SUM(F$3:F392)</f>
        <v>7.7200000085867941</v>
      </c>
    </row>
    <row r="393" spans="2:10" x14ac:dyDescent="0.3">
      <c r="B393" s="1">
        <v>44573</v>
      </c>
      <c r="C393" t="s">
        <v>133</v>
      </c>
      <c r="F393" s="4"/>
      <c r="G393" s="4">
        <v>45</v>
      </c>
      <c r="H393" s="1">
        <v>44573</v>
      </c>
      <c r="J393" s="4">
        <f>SUM(G$3:G393)-SUM(F$3:F393)</f>
        <v>52.720000008586794</v>
      </c>
    </row>
    <row r="394" spans="2:10" x14ac:dyDescent="0.3">
      <c r="B394" s="1">
        <v>44594</v>
      </c>
      <c r="C394" t="s">
        <v>13</v>
      </c>
      <c r="F394" s="8">
        <v>17.399999999999999</v>
      </c>
      <c r="G394" s="4"/>
      <c r="H394" s="1">
        <v>44594</v>
      </c>
      <c r="J394" s="4">
        <f>SUM(G$3:G394)-SUM(F$3:F394)</f>
        <v>35.320000008679926</v>
      </c>
    </row>
    <row r="395" spans="2:10" x14ac:dyDescent="0.3">
      <c r="B395" s="1">
        <v>44622</v>
      </c>
      <c r="C395" t="s">
        <v>13</v>
      </c>
      <c r="F395" s="8">
        <v>17.399999999999999</v>
      </c>
      <c r="G395" s="4"/>
      <c r="H395" s="1">
        <v>44622</v>
      </c>
      <c r="J395" s="4">
        <f>SUM(G$3:G395)-SUM(F$3:F395)</f>
        <v>17.920000008773059</v>
      </c>
    </row>
    <row r="396" spans="2:10" x14ac:dyDescent="0.3">
      <c r="B396" s="1">
        <v>44649</v>
      </c>
      <c r="C396" t="s">
        <v>133</v>
      </c>
      <c r="F396" s="4"/>
      <c r="G396" s="4">
        <v>87</v>
      </c>
      <c r="H396" s="1">
        <v>44649</v>
      </c>
      <c r="J396" s="4">
        <f>SUM(G$3:G396)-SUM(F$3:F396)</f>
        <v>104.92000000877306</v>
      </c>
    </row>
    <row r="397" spans="2:10" x14ac:dyDescent="0.3">
      <c r="B397" s="1">
        <v>44655</v>
      </c>
      <c r="C397" t="s">
        <v>13</v>
      </c>
      <c r="F397" s="8">
        <v>17.399999999999999</v>
      </c>
      <c r="G397" s="4"/>
      <c r="H397" s="1">
        <v>44655</v>
      </c>
      <c r="J397" s="4">
        <f>SUM(G$3:G397)-SUM(F$3:F397)</f>
        <v>87.520000008866191</v>
      </c>
    </row>
    <row r="398" spans="2:10" x14ac:dyDescent="0.3">
      <c r="B398" s="1">
        <v>44684</v>
      </c>
      <c r="C398" t="s">
        <v>13</v>
      </c>
      <c r="F398" s="8">
        <v>17.399999999999999</v>
      </c>
      <c r="G398" s="4"/>
      <c r="H398" s="1">
        <v>44684</v>
      </c>
      <c r="J398" s="4">
        <f>SUM(G$3:G398)-SUM(F$3:F398)</f>
        <v>70.120000008959323</v>
      </c>
    </row>
    <row r="399" spans="2:10" x14ac:dyDescent="0.3">
      <c r="B399" s="1">
        <v>44714</v>
      </c>
      <c r="C399" t="s">
        <v>13</v>
      </c>
      <c r="F399" s="8">
        <v>17.399999999999999</v>
      </c>
      <c r="G399" s="4"/>
      <c r="H399" s="1">
        <v>44714</v>
      </c>
      <c r="J399" s="4">
        <f>SUM(G$3:G399)-SUM(F$3:F399)</f>
        <v>52.720000009052455</v>
      </c>
    </row>
    <row r="400" spans="2:10" x14ac:dyDescent="0.3">
      <c r="B400" s="1">
        <v>44746</v>
      </c>
      <c r="C400" t="s">
        <v>175</v>
      </c>
      <c r="F400" s="8">
        <v>247.4</v>
      </c>
      <c r="G400" s="4"/>
      <c r="H400" s="1">
        <v>44746</v>
      </c>
      <c r="J400" s="4">
        <f>SUM(G$3:G400)-SUM(F$3:F400)</f>
        <v>-194.67999999085441</v>
      </c>
    </row>
    <row r="401" spans="2:10" x14ac:dyDescent="0.3">
      <c r="B401" s="1">
        <v>44750</v>
      </c>
      <c r="C401" t="s">
        <v>133</v>
      </c>
      <c r="F401" s="4"/>
      <c r="G401" s="4">
        <v>300</v>
      </c>
      <c r="H401" s="1">
        <v>44750</v>
      </c>
      <c r="J401" s="4">
        <f>SUM(G$3:G401)-SUM(F$3:F401)</f>
        <v>105.32000000914559</v>
      </c>
    </row>
    <row r="402" spans="2:10" x14ac:dyDescent="0.3">
      <c r="B402" s="1">
        <v>44775</v>
      </c>
      <c r="C402" t="s">
        <v>13</v>
      </c>
      <c r="F402" s="8">
        <v>17.399999999999999</v>
      </c>
      <c r="G402" s="4"/>
      <c r="H402" s="1">
        <v>44775</v>
      </c>
      <c r="J402" s="4">
        <f>SUM(G$3:G402)-SUM(F$3:F402)</f>
        <v>87.92000000923872</v>
      </c>
    </row>
    <row r="403" spans="2:10" x14ac:dyDescent="0.3">
      <c r="B403" s="1">
        <v>44806</v>
      </c>
      <c r="C403" t="s">
        <v>13</v>
      </c>
      <c r="F403" s="8">
        <v>17.399999999999999</v>
      </c>
      <c r="G403" s="4"/>
      <c r="H403" s="1">
        <v>44806</v>
      </c>
      <c r="J403" s="4">
        <f>SUM(G$3:G403)-SUM(F$3:F403)</f>
        <v>70.520000009331852</v>
      </c>
    </row>
    <row r="404" spans="2:10" x14ac:dyDescent="0.3">
      <c r="B404" s="1">
        <v>44809</v>
      </c>
      <c r="C404" t="s">
        <v>43</v>
      </c>
      <c r="F404" s="8">
        <v>15</v>
      </c>
      <c r="G404" s="4"/>
      <c r="H404" s="1">
        <v>44809</v>
      </c>
      <c r="I404" s="1"/>
      <c r="J404" s="4">
        <f>SUM(G$3:G404)-SUM(F$3:F404)</f>
        <v>55.520000009331852</v>
      </c>
    </row>
    <row r="405" spans="2:10" x14ac:dyDescent="0.3">
      <c r="B405" s="1">
        <v>44836</v>
      </c>
      <c r="C405" t="s">
        <v>13</v>
      </c>
      <c r="F405" s="8">
        <v>17.399999999999999</v>
      </c>
      <c r="G405" s="4"/>
      <c r="H405" s="1">
        <v>44775</v>
      </c>
      <c r="J405" s="4">
        <f>SUM(G$3:G405)-SUM(F$3:F405)</f>
        <v>38.120000009424984</v>
      </c>
    </row>
    <row r="406" spans="2:10" x14ac:dyDescent="0.3">
      <c r="B406" s="1">
        <v>44868</v>
      </c>
      <c r="C406" t="s">
        <v>13</v>
      </c>
      <c r="F406" s="8">
        <v>17.399999999999999</v>
      </c>
      <c r="G406" s="4"/>
      <c r="H406" s="1">
        <v>44868</v>
      </c>
      <c r="J406" s="4">
        <f>SUM(G$3:G406)-SUM(F$3:F406)</f>
        <v>20.720000009518117</v>
      </c>
    </row>
    <row r="407" spans="2:10" x14ac:dyDescent="0.3">
      <c r="B407" s="1">
        <v>44888</v>
      </c>
      <c r="C407" t="s">
        <v>133</v>
      </c>
      <c r="F407" s="4"/>
      <c r="G407" s="4">
        <v>48.88</v>
      </c>
      <c r="H407" s="1">
        <v>44888</v>
      </c>
      <c r="J407" s="4">
        <f>SUM(G$3:G407)-SUM(F$3:F407)</f>
        <v>69.600000009406358</v>
      </c>
    </row>
    <row r="408" spans="2:10" x14ac:dyDescent="0.3">
      <c r="B408" s="1">
        <v>44897</v>
      </c>
      <c r="C408" t="s">
        <v>13</v>
      </c>
      <c r="F408" s="8">
        <v>17.399999999999999</v>
      </c>
      <c r="G408" s="4"/>
      <c r="H408" s="1">
        <v>44897</v>
      </c>
      <c r="J408" s="4">
        <f>SUM(G$3:G408)-SUM(F$3:F408)</f>
        <v>52.20000000949949</v>
      </c>
    </row>
    <row r="409" spans="2:10" x14ac:dyDescent="0.3">
      <c r="B409" s="1"/>
      <c r="F409" s="6"/>
      <c r="G409" s="6"/>
    </row>
    <row r="410" spans="2:10" x14ac:dyDescent="0.3">
      <c r="B410" s="1">
        <v>44929</v>
      </c>
      <c r="C410" t="s">
        <v>13</v>
      </c>
      <c r="F410" s="8">
        <v>17.399999999999999</v>
      </c>
      <c r="G410" s="4"/>
      <c r="H410" s="1">
        <v>44929</v>
      </c>
      <c r="J410" s="4">
        <f>SUM(G$3:G410)-SUM(F$3:F410)</f>
        <v>34.800000009592623</v>
      </c>
    </row>
    <row r="411" spans="2:10" x14ac:dyDescent="0.3">
      <c r="B411" s="1">
        <v>44959</v>
      </c>
      <c r="C411" t="s">
        <v>13</v>
      </c>
      <c r="F411" s="8">
        <v>17.399999999999999</v>
      </c>
      <c r="G411" s="4"/>
      <c r="H411" s="1">
        <v>44959</v>
      </c>
      <c r="J411" s="4">
        <f>SUM(G$3:G411)-SUM(F$3:F411)</f>
        <v>17.400000009685755</v>
      </c>
    </row>
    <row r="412" spans="2:10" x14ac:dyDescent="0.3">
      <c r="B412" s="1">
        <v>44964</v>
      </c>
      <c r="C412" t="s">
        <v>133</v>
      </c>
      <c r="F412" s="4"/>
      <c r="G412" s="4">
        <v>87</v>
      </c>
      <c r="H412" s="1">
        <v>44964</v>
      </c>
      <c r="J412" s="4">
        <f>SUM(G$3:G412)-SUM(F$3:F412)</f>
        <v>104.40000000968575</v>
      </c>
    </row>
    <row r="413" spans="2:10" x14ac:dyDescent="0.3">
      <c r="B413" s="1">
        <v>44987</v>
      </c>
      <c r="C413" t="s">
        <v>13</v>
      </c>
      <c r="F413" s="8">
        <v>17.399999999999999</v>
      </c>
      <c r="G413" s="4"/>
      <c r="H413" s="1">
        <v>44987</v>
      </c>
      <c r="J413" s="4">
        <f>SUM(G$3:G413)-SUM(F$3:F413)</f>
        <v>87.000000009778887</v>
      </c>
    </row>
    <row r="414" spans="2:10" x14ac:dyDescent="0.3">
      <c r="B414" s="1">
        <v>45020</v>
      </c>
      <c r="C414" t="s">
        <v>13</v>
      </c>
      <c r="F414" s="8">
        <v>17.399999999999999</v>
      </c>
      <c r="G414" s="4"/>
      <c r="H414" s="1">
        <v>44989</v>
      </c>
      <c r="J414" s="4">
        <f>SUM(G$3:G414)-SUM(F$3:F414)</f>
        <v>69.600000009872019</v>
      </c>
    </row>
    <row r="415" spans="2:10" x14ac:dyDescent="0.3">
      <c r="B415" s="1">
        <v>45049</v>
      </c>
      <c r="C415" t="s">
        <v>13</v>
      </c>
      <c r="F415" s="8">
        <v>17.399999999999999</v>
      </c>
      <c r="G415" s="4"/>
      <c r="H415" s="1">
        <v>45049</v>
      </c>
      <c r="J415" s="4">
        <f>SUM(G$3:G415)-SUM(F$3:F415)</f>
        <v>52.200000009965152</v>
      </c>
    </row>
    <row r="416" spans="2:10" x14ac:dyDescent="0.3">
      <c r="B416" s="1">
        <v>45079</v>
      </c>
      <c r="C416" t="s">
        <v>13</v>
      </c>
      <c r="F416" s="8">
        <v>17.399999999999999</v>
      </c>
      <c r="G416" s="4"/>
      <c r="H416" s="1">
        <v>45079</v>
      </c>
      <c r="J416" s="4">
        <f>SUM(G$3:G416)-SUM(F$3:F416)</f>
        <v>34.800000010058284</v>
      </c>
    </row>
    <row r="417" spans="1:10" x14ac:dyDescent="0.3">
      <c r="A417" s="1"/>
      <c r="B417" s="1">
        <v>45111</v>
      </c>
      <c r="C417" t="s">
        <v>175</v>
      </c>
      <c r="F417" s="8">
        <v>277.39999999999998</v>
      </c>
      <c r="G417" s="4"/>
      <c r="H417" s="1">
        <v>45117</v>
      </c>
      <c r="J417" s="4">
        <f>SUM(G$3:G417)-SUM(F$3:F417)</f>
        <v>-242.59999998984858</v>
      </c>
    </row>
    <row r="418" spans="1:10" x14ac:dyDescent="0.3">
      <c r="B418" s="1">
        <v>45117</v>
      </c>
      <c r="C418" t="s">
        <v>133</v>
      </c>
      <c r="F418" s="4"/>
      <c r="G418" s="4">
        <v>300</v>
      </c>
      <c r="H418" s="1">
        <v>45116</v>
      </c>
      <c r="J418" s="4">
        <f>SUM(G$3:G418)-SUM(F$3:F418)</f>
        <v>57.400000010151416</v>
      </c>
    </row>
    <row r="419" spans="1:10" x14ac:dyDescent="0.3">
      <c r="B419" s="1">
        <v>45140</v>
      </c>
      <c r="C419" t="s">
        <v>13</v>
      </c>
      <c r="F419" s="8">
        <v>17.399999999999999</v>
      </c>
      <c r="G419" s="4"/>
      <c r="H419" s="1">
        <v>45140</v>
      </c>
      <c r="J419" s="4">
        <f>SUM(G$3:G419)-SUM(F$3:F419)</f>
        <v>40.000000010244548</v>
      </c>
    </row>
    <row r="420" spans="1:10" x14ac:dyDescent="0.3">
      <c r="B420" s="1">
        <v>45140</v>
      </c>
      <c r="C420" t="s">
        <v>174</v>
      </c>
      <c r="F420" s="8">
        <v>24</v>
      </c>
      <c r="G420" s="4"/>
      <c r="H420" s="1">
        <v>45140</v>
      </c>
      <c r="J420" s="4">
        <f>SUM(G$3:G420)-SUM(F$3:F420)</f>
        <v>16.000000010244548</v>
      </c>
    </row>
    <row r="421" spans="1:10" x14ac:dyDescent="0.3">
      <c r="B421" s="1">
        <v>45173</v>
      </c>
      <c r="C421" t="s">
        <v>13</v>
      </c>
      <c r="F421" s="8">
        <v>17.399999999999999</v>
      </c>
      <c r="G421" s="4"/>
      <c r="H421" s="1">
        <v>45173</v>
      </c>
      <c r="J421" s="4">
        <f>SUM(G$3:G421)-SUM(F$3:F421)</f>
        <v>-1.3999999896623194</v>
      </c>
    </row>
    <row r="422" spans="1:10" x14ac:dyDescent="0.3">
      <c r="B422" s="1">
        <v>45184</v>
      </c>
      <c r="C422" t="s">
        <v>302</v>
      </c>
      <c r="F422" s="8"/>
      <c r="G422" s="4">
        <v>20</v>
      </c>
      <c r="H422" s="1">
        <v>45148</v>
      </c>
      <c r="J422" s="4">
        <f>SUM(G$3:G422)-SUM(F$3:F422)</f>
        <v>18.600000010337681</v>
      </c>
    </row>
    <row r="423" spans="1:10" x14ac:dyDescent="0.3">
      <c r="B423" s="1">
        <v>45202</v>
      </c>
      <c r="C423" t="s">
        <v>13</v>
      </c>
      <c r="F423" s="8">
        <v>17.399999999999999</v>
      </c>
      <c r="G423" s="4"/>
      <c r="H423" s="1">
        <v>45202</v>
      </c>
      <c r="J423" s="4">
        <f>SUM(G$3:G423)-SUM(F$3:F423)</f>
        <v>1.2000000104308128</v>
      </c>
    </row>
    <row r="424" spans="1:10" x14ac:dyDescent="0.3">
      <c r="B424" s="1">
        <v>45211</v>
      </c>
      <c r="C424" t="s">
        <v>43</v>
      </c>
      <c r="F424" s="8">
        <v>15</v>
      </c>
      <c r="G424" s="4"/>
      <c r="H424" s="1">
        <v>45211</v>
      </c>
      <c r="I424" s="1"/>
      <c r="J424" s="4">
        <f>SUM(G$3:G424)-SUM(F$3:F424)</f>
        <v>-13.799999989569187</v>
      </c>
    </row>
    <row r="425" spans="1:10" x14ac:dyDescent="0.3">
      <c r="B425" s="1">
        <v>45212</v>
      </c>
      <c r="C425" t="s">
        <v>133</v>
      </c>
      <c r="F425" s="4"/>
      <c r="G425" s="4">
        <v>174</v>
      </c>
      <c r="H425" s="1">
        <v>45212</v>
      </c>
      <c r="J425" s="4">
        <f>SUM(G$3:G425)-SUM(F$3:F425)</f>
        <v>160.20000001043081</v>
      </c>
    </row>
    <row r="426" spans="1:10" x14ac:dyDescent="0.3">
      <c r="B426" s="1">
        <v>45233</v>
      </c>
      <c r="C426" t="s">
        <v>13</v>
      </c>
      <c r="F426" s="8">
        <v>17.399999999999999</v>
      </c>
      <c r="G426" s="4"/>
      <c r="H426" s="1">
        <v>45233</v>
      </c>
      <c r="J426" s="4">
        <f>SUM(G$3:G426)-SUM(F$3:F426)</f>
        <v>142.80000001052395</v>
      </c>
    </row>
    <row r="427" spans="1:10" x14ac:dyDescent="0.3">
      <c r="B427" s="1">
        <v>45264</v>
      </c>
      <c r="C427" t="s">
        <v>13</v>
      </c>
      <c r="F427" s="8">
        <v>17.399999999999999</v>
      </c>
      <c r="G427" s="4"/>
      <c r="H427" s="1">
        <v>45264</v>
      </c>
      <c r="J427" s="4">
        <f>SUM(G$3:G427)-SUM(F$3:F427)</f>
        <v>125.40000001061708</v>
      </c>
    </row>
    <row r="428" spans="1:10" x14ac:dyDescent="0.3">
      <c r="B428" s="1"/>
      <c r="F428" s="6"/>
      <c r="G428" s="6"/>
    </row>
    <row r="429" spans="1:10" x14ac:dyDescent="0.3">
      <c r="B429" s="1">
        <v>45294</v>
      </c>
      <c r="C429" t="s">
        <v>13</v>
      </c>
      <c r="F429" s="32">
        <v>17.399999999999999</v>
      </c>
      <c r="G429" s="4"/>
      <c r="H429" s="1">
        <v>45294</v>
      </c>
      <c r="J429" s="4">
        <f>SUM(G$3:G429)-SUM(F$3:F429)</f>
        <v>108.00000001071021</v>
      </c>
    </row>
    <row r="430" spans="1:10" x14ac:dyDescent="0.3">
      <c r="B430" s="1">
        <v>45324</v>
      </c>
      <c r="C430" t="s">
        <v>13</v>
      </c>
      <c r="F430" s="23">
        <v>18.600000000000001</v>
      </c>
      <c r="G430" s="6"/>
      <c r="H430" s="1">
        <v>45324</v>
      </c>
      <c r="J430" s="4">
        <f>SUM(G$3:G430)-SUM(F$3:F430)</f>
        <v>89.400000010617077</v>
      </c>
    </row>
    <row r="431" spans="1:10" x14ac:dyDescent="0.3">
      <c r="B431" s="1">
        <v>45611</v>
      </c>
      <c r="C431" t="s">
        <v>13</v>
      </c>
      <c r="F431" s="23">
        <v>8.9</v>
      </c>
      <c r="G431" s="6"/>
      <c r="H431" s="1">
        <v>45611</v>
      </c>
      <c r="J431" s="4">
        <f>SUM(G$3:G431)-SUM(F$3:F431)</f>
        <v>80.50000001071021</v>
      </c>
    </row>
    <row r="432" spans="1:10" x14ac:dyDescent="0.3">
      <c r="B432" s="1">
        <v>45653</v>
      </c>
      <c r="C432" t="s">
        <v>133</v>
      </c>
      <c r="F432" s="4"/>
      <c r="G432" s="4">
        <v>20000</v>
      </c>
      <c r="H432" s="1">
        <v>45653</v>
      </c>
      <c r="J432" s="4">
        <f>SUM(G$3:G432)-SUM(F$3:F432)</f>
        <v>20080.50000001071</v>
      </c>
    </row>
    <row r="433" spans="2:10" x14ac:dyDescent="0.3">
      <c r="B433" s="1">
        <v>45656</v>
      </c>
      <c r="C433" t="s">
        <v>341</v>
      </c>
      <c r="F433" s="5">
        <v>19614.97</v>
      </c>
      <c r="H433" s="1">
        <v>45656</v>
      </c>
      <c r="J433" s="4">
        <f>SUM(G$3:G433)-SUM(F$3:F433)</f>
        <v>465.53000001050532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  <colBreaks count="1" manualBreakCount="1">
    <brk id="10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93"/>
  <sheetViews>
    <sheetView topLeftCell="A52" workbookViewId="0">
      <selection activeCell="G60" sqref="G60"/>
    </sheetView>
  </sheetViews>
  <sheetFormatPr baseColWidth="10" defaultRowHeight="14.4" x14ac:dyDescent="0.3"/>
  <cols>
    <col min="1" max="1" width="11.5546875" style="9"/>
    <col min="2" max="2" width="10.5546875" bestFit="1" customWidth="1"/>
    <col min="3" max="3" width="27" bestFit="1" customWidth="1"/>
    <col min="4" max="4" width="11.21875" bestFit="1" customWidth="1"/>
    <col min="5" max="5" width="10" bestFit="1" customWidth="1"/>
    <col min="6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x14ac:dyDescent="0.3">
      <c r="A4" s="9" t="s">
        <v>56</v>
      </c>
      <c r="B4" s="1">
        <f>BNP!B341</f>
        <v>43468</v>
      </c>
      <c r="C4" t="str">
        <f>BNP!C341</f>
        <v>Télématique</v>
      </c>
      <c r="E4" s="8">
        <f>BNP!F341</f>
        <v>17.28</v>
      </c>
      <c r="F4" s="4"/>
      <c r="G4" t="s">
        <v>13</v>
      </c>
      <c r="H4" s="4">
        <f>BNP!J$336-E4+F4</f>
        <v>1588.170000000652</v>
      </c>
    </row>
    <row r="5" spans="1:8" x14ac:dyDescent="0.3">
      <c r="A5" s="9" t="s">
        <v>56</v>
      </c>
      <c r="B5" s="1">
        <f>BNP!B342</f>
        <v>43479</v>
      </c>
      <c r="C5" t="str">
        <f>BNP!C342</f>
        <v>Intérêts &amp; commissions</v>
      </c>
      <c r="E5" s="8">
        <f>BNP!F342</f>
        <v>54.23</v>
      </c>
      <c r="F5" s="4"/>
      <c r="G5" t="s">
        <v>8</v>
      </c>
      <c r="H5" s="4">
        <f>H4-E5+F5</f>
        <v>1533.9400000006519</v>
      </c>
    </row>
    <row r="6" spans="1:8" x14ac:dyDescent="0.3">
      <c r="A6" s="9" t="s">
        <v>56</v>
      </c>
      <c r="B6" s="1">
        <f>BNP!B343</f>
        <v>43500</v>
      </c>
      <c r="C6" t="str">
        <f>BNP!C343</f>
        <v>Télématique</v>
      </c>
      <c r="E6" s="8">
        <f>BNP!F343</f>
        <v>17.28</v>
      </c>
      <c r="F6" s="4"/>
      <c r="G6" t="s">
        <v>13</v>
      </c>
      <c r="H6" s="4">
        <f t="shared" ref="H6:H11" si="0">H5-E6+F6</f>
        <v>1516.660000000652</v>
      </c>
    </row>
    <row r="7" spans="1:8" x14ac:dyDescent="0.3">
      <c r="A7" s="9" t="s">
        <v>56</v>
      </c>
      <c r="B7" s="1">
        <f>BNP!B344</f>
        <v>43528</v>
      </c>
      <c r="C7" t="str">
        <f>BNP!C344</f>
        <v>Télématique</v>
      </c>
      <c r="E7" s="8">
        <f>BNP!F344</f>
        <v>17.28</v>
      </c>
      <c r="F7" s="4"/>
      <c r="G7" t="s">
        <v>13</v>
      </c>
      <c r="H7" s="4">
        <f t="shared" si="0"/>
        <v>1499.380000000652</v>
      </c>
    </row>
    <row r="8" spans="1:8" x14ac:dyDescent="0.3">
      <c r="A8" s="9" t="s">
        <v>56</v>
      </c>
      <c r="B8" s="1">
        <f>BNP!B345</f>
        <v>43557</v>
      </c>
      <c r="C8" t="str">
        <f>BNP!C345</f>
        <v>Télématique</v>
      </c>
      <c r="E8" s="8">
        <f>BNP!F345</f>
        <v>17.28</v>
      </c>
      <c r="F8" s="4"/>
      <c r="G8" t="s">
        <v>13</v>
      </c>
      <c r="H8" s="4">
        <f t="shared" si="0"/>
        <v>1482.100000000652</v>
      </c>
    </row>
    <row r="9" spans="1:8" x14ac:dyDescent="0.3">
      <c r="A9" s="9" t="s">
        <v>56</v>
      </c>
      <c r="B9" s="1">
        <f>BNP!B346</f>
        <v>43566</v>
      </c>
      <c r="C9" t="str">
        <f>BNP!C346</f>
        <v>Intérêts &amp; commissions</v>
      </c>
      <c r="E9" s="8">
        <f>BNP!F346</f>
        <v>2.09</v>
      </c>
      <c r="F9" s="4"/>
      <c r="G9" t="s">
        <v>8</v>
      </c>
      <c r="H9" s="4">
        <f t="shared" si="0"/>
        <v>1480.0100000006521</v>
      </c>
    </row>
    <row r="10" spans="1:8" x14ac:dyDescent="0.3">
      <c r="A10" s="9" t="s">
        <v>56</v>
      </c>
      <c r="B10" s="1">
        <f>BNP!B347</f>
        <v>43588</v>
      </c>
      <c r="C10" t="str">
        <f>BNP!C347</f>
        <v>Télématique</v>
      </c>
      <c r="E10" s="8">
        <f>BNP!F347</f>
        <v>17.28</v>
      </c>
      <c r="F10" s="4"/>
      <c r="G10" t="s">
        <v>13</v>
      </c>
      <c r="H10" s="4">
        <f t="shared" si="0"/>
        <v>1462.7300000006521</v>
      </c>
    </row>
    <row r="11" spans="1:8" x14ac:dyDescent="0.3">
      <c r="A11" s="9" t="s">
        <v>56</v>
      </c>
      <c r="B11" s="1">
        <f>BNP!B348</f>
        <v>43620</v>
      </c>
      <c r="C11" t="str">
        <f>BNP!C348</f>
        <v>Télématique</v>
      </c>
      <c r="E11" s="8">
        <f>BNP!F348</f>
        <v>17.28</v>
      </c>
      <c r="F11" s="4"/>
      <c r="G11" t="s">
        <v>13</v>
      </c>
      <c r="H11" s="4">
        <f t="shared" si="0"/>
        <v>1445.4500000006522</v>
      </c>
    </row>
    <row r="12" spans="1:8" x14ac:dyDescent="0.3">
      <c r="A12" s="9" t="s">
        <v>56</v>
      </c>
      <c r="B12" s="1">
        <f>BNP!B349</f>
        <v>43648</v>
      </c>
      <c r="C12" t="str">
        <f>BNP!C349</f>
        <v>Télématique</v>
      </c>
      <c r="E12" s="8">
        <f>BNP!F349</f>
        <v>17.28</v>
      </c>
      <c r="F12" s="4"/>
      <c r="G12" t="s">
        <v>13</v>
      </c>
      <c r="H12" s="4">
        <f t="shared" ref="H12:H18" si="1">H11-E12+F12</f>
        <v>1428.1700000006522</v>
      </c>
    </row>
    <row r="13" spans="1:8" x14ac:dyDescent="0.3">
      <c r="A13" s="9" t="s">
        <v>56</v>
      </c>
      <c r="B13" s="1">
        <f>BNP!B350</f>
        <v>43678</v>
      </c>
      <c r="C13" t="str">
        <f>BNP!C350</f>
        <v>Forfait gestion titres</v>
      </c>
      <c r="E13" s="8">
        <f>BNP!F350</f>
        <v>15</v>
      </c>
      <c r="F13" s="4"/>
      <c r="G13" t="s">
        <v>43</v>
      </c>
      <c r="H13" s="4">
        <f t="shared" si="1"/>
        <v>1413.1700000006522</v>
      </c>
    </row>
    <row r="14" spans="1:8" x14ac:dyDescent="0.3">
      <c r="A14" s="9" t="s">
        <v>56</v>
      </c>
      <c r="B14" s="1">
        <f>BNP!B351</f>
        <v>43679</v>
      </c>
      <c r="C14" t="str">
        <f>BNP!C351</f>
        <v>Intérêts &amp; commissions</v>
      </c>
      <c r="E14" s="8">
        <f>BNP!F351</f>
        <v>57.28</v>
      </c>
      <c r="F14" s="4"/>
      <c r="G14" t="s">
        <v>13</v>
      </c>
      <c r="H14" s="4">
        <f t="shared" si="1"/>
        <v>1355.8900000006522</v>
      </c>
    </row>
    <row r="15" spans="1:8" x14ac:dyDescent="0.3">
      <c r="A15" s="9" t="s">
        <v>56</v>
      </c>
      <c r="B15" s="1">
        <f>BNP!B352</f>
        <v>43711</v>
      </c>
      <c r="C15" t="str">
        <f>BNP!C352</f>
        <v>Télématique</v>
      </c>
      <c r="E15" s="8">
        <f>BNP!F352</f>
        <v>17.28</v>
      </c>
      <c r="F15" s="4"/>
      <c r="G15" t="s">
        <v>13</v>
      </c>
      <c r="H15" s="4">
        <f t="shared" si="1"/>
        <v>1338.6100000006522</v>
      </c>
    </row>
    <row r="16" spans="1:8" x14ac:dyDescent="0.3">
      <c r="A16" s="9" t="s">
        <v>56</v>
      </c>
      <c r="B16" s="1">
        <f>BNP!B353</f>
        <v>43740</v>
      </c>
      <c r="C16" t="str">
        <f>BNP!C353</f>
        <v>Télématique</v>
      </c>
      <c r="E16" s="8">
        <f>BNP!F353</f>
        <v>17.28</v>
      </c>
      <c r="F16" s="4"/>
      <c r="G16" t="s">
        <v>13</v>
      </c>
      <c r="H16" s="4">
        <f t="shared" si="1"/>
        <v>1321.3300000006523</v>
      </c>
    </row>
    <row r="17" spans="1:8" x14ac:dyDescent="0.3">
      <c r="A17" s="9" t="s">
        <v>56</v>
      </c>
      <c r="B17" s="1">
        <f>BNP!B354</f>
        <v>43774</v>
      </c>
      <c r="C17" t="str">
        <f>BNP!C354</f>
        <v>Télématique</v>
      </c>
      <c r="E17" s="8">
        <f>BNP!F354</f>
        <v>17.28</v>
      </c>
      <c r="F17" s="4"/>
      <c r="G17" t="s">
        <v>13</v>
      </c>
      <c r="H17" s="4">
        <f t="shared" si="1"/>
        <v>1304.0500000006523</v>
      </c>
    </row>
    <row r="18" spans="1:8" x14ac:dyDescent="0.3">
      <c r="A18" s="9" t="s">
        <v>56</v>
      </c>
      <c r="B18" s="1">
        <f>BNP!B355</f>
        <v>43802</v>
      </c>
      <c r="C18" t="str">
        <f>BNP!C355</f>
        <v>Télématique</v>
      </c>
      <c r="E18" s="8">
        <f>BNP!F355</f>
        <v>17.28</v>
      </c>
      <c r="F18" s="4"/>
      <c r="G18" t="s">
        <v>13</v>
      </c>
      <c r="H18" s="4">
        <f t="shared" si="1"/>
        <v>1286.7700000006523</v>
      </c>
    </row>
    <row r="19" spans="1:8" x14ac:dyDescent="0.3">
      <c r="A19" s="9" t="s">
        <v>50</v>
      </c>
      <c r="B19" s="1">
        <f>Qonto!B21</f>
        <v>43467</v>
      </c>
      <c r="C19" t="str">
        <f>Qonto!C21</f>
        <v>Qonto</v>
      </c>
      <c r="D19" t="s">
        <v>76</v>
      </c>
      <c r="E19" s="4">
        <f>Qonto!D21</f>
        <v>10.8</v>
      </c>
      <c r="F19" s="4"/>
      <c r="G19" t="s">
        <v>8</v>
      </c>
      <c r="H19" s="4">
        <f>Qonto!$F$19-E19+F19</f>
        <v>68383.3</v>
      </c>
    </row>
    <row r="20" spans="1:8" x14ac:dyDescent="0.3">
      <c r="A20" s="9" t="s">
        <v>50</v>
      </c>
      <c r="B20" s="1">
        <f>Qonto!B22</f>
        <v>43468</v>
      </c>
      <c r="C20" t="str">
        <f>Qonto!C22</f>
        <v>GERLOGE GERANCE</v>
      </c>
      <c r="D20" t="s">
        <v>4</v>
      </c>
      <c r="E20" s="4"/>
      <c r="F20" s="4">
        <f>Qonto!E22</f>
        <v>150000</v>
      </c>
      <c r="G20" t="s">
        <v>7</v>
      </c>
      <c r="H20" s="4">
        <f>H19-E20+F20</f>
        <v>218383.3</v>
      </c>
    </row>
    <row r="21" spans="1:8" x14ac:dyDescent="0.3">
      <c r="A21" s="9" t="s">
        <v>50</v>
      </c>
      <c r="B21" s="1">
        <f>Qonto!B23</f>
        <v>43469</v>
      </c>
      <c r="C21" t="str">
        <f>Qonto!C23</f>
        <v>THOMAS-BLONDEL Anne-Marie</v>
      </c>
      <c r="D21" t="s">
        <v>4</v>
      </c>
      <c r="E21" s="4">
        <f>Qonto!D23</f>
        <v>29820</v>
      </c>
      <c r="F21" s="4"/>
      <c r="G21" t="s">
        <v>46</v>
      </c>
      <c r="H21" s="4">
        <f t="shared" ref="H21:H42" si="2">H20-E21+F21</f>
        <v>188563.3</v>
      </c>
    </row>
    <row r="22" spans="1:8" x14ac:dyDescent="0.3">
      <c r="A22" s="9" t="s">
        <v>50</v>
      </c>
      <c r="B22" s="1">
        <f>Qonto!B24</f>
        <v>43469</v>
      </c>
      <c r="C22" t="str">
        <f>Qonto!C24</f>
        <v>THOMAS Eric</v>
      </c>
      <c r="D22" t="s">
        <v>4</v>
      </c>
      <c r="E22" s="4">
        <f>Qonto!D24</f>
        <v>30060</v>
      </c>
      <c r="F22" s="4"/>
      <c r="G22" t="s">
        <v>48</v>
      </c>
      <c r="H22" s="4">
        <f t="shared" si="2"/>
        <v>158503.29999999999</v>
      </c>
    </row>
    <row r="23" spans="1:8" x14ac:dyDescent="0.3">
      <c r="A23" s="9" t="s">
        <v>50</v>
      </c>
      <c r="B23" s="1">
        <f>Qonto!B25</f>
        <v>43469</v>
      </c>
      <c r="C23" t="str">
        <f>Qonto!C25</f>
        <v>THOMAS Didier</v>
      </c>
      <c r="D23" t="s">
        <v>4</v>
      </c>
      <c r="E23" s="4">
        <f>Qonto!D25</f>
        <v>30060</v>
      </c>
      <c r="F23" s="4"/>
      <c r="G23" t="s">
        <v>47</v>
      </c>
      <c r="H23" s="4">
        <f t="shared" si="2"/>
        <v>128443.29999999999</v>
      </c>
    </row>
    <row r="24" spans="1:8" x14ac:dyDescent="0.3">
      <c r="A24" s="9" t="s">
        <v>50</v>
      </c>
      <c r="B24" s="1">
        <f>Qonto!B26</f>
        <v>43469</v>
      </c>
      <c r="C24" t="str">
        <f>Qonto!C26</f>
        <v>THOMAS Thibault</v>
      </c>
      <c r="D24" t="s">
        <v>4</v>
      </c>
      <c r="E24" s="4">
        <f>Qonto!D26</f>
        <v>30060</v>
      </c>
      <c r="F24" s="4"/>
      <c r="G24" t="s">
        <v>49</v>
      </c>
      <c r="H24" s="4">
        <f t="shared" si="2"/>
        <v>98383.299999999988</v>
      </c>
    </row>
    <row r="25" spans="1:8" x14ac:dyDescent="0.3">
      <c r="A25" s="9" t="s">
        <v>50</v>
      </c>
      <c r="B25" s="1">
        <f>Qonto!B27</f>
        <v>43472</v>
      </c>
      <c r="C25" t="str">
        <f>Qonto!C27</f>
        <v>PAP annonce  parking</v>
      </c>
      <c r="D25" t="s">
        <v>78</v>
      </c>
      <c r="E25" s="4">
        <f>Qonto!D27</f>
        <v>29</v>
      </c>
      <c r="F25" s="4"/>
      <c r="G25" t="s">
        <v>44</v>
      </c>
      <c r="H25" s="4">
        <f t="shared" si="2"/>
        <v>98354.299999999988</v>
      </c>
    </row>
    <row r="26" spans="1:8" x14ac:dyDescent="0.3">
      <c r="A26" s="9" t="s">
        <v>50</v>
      </c>
      <c r="B26" s="1">
        <f>Qonto!B28</f>
        <v>43483</v>
      </c>
      <c r="C26" t="str">
        <f>Qonto!C28</f>
        <v>EFFIA</v>
      </c>
      <c r="D26" t="s">
        <v>78</v>
      </c>
      <c r="E26" s="4">
        <f>Qonto!D28</f>
        <v>18.899999999999999</v>
      </c>
      <c r="F26" s="4"/>
      <c r="G26" t="s">
        <v>83</v>
      </c>
      <c r="H26" s="4">
        <f t="shared" si="2"/>
        <v>98335.4</v>
      </c>
    </row>
    <row r="27" spans="1:8" x14ac:dyDescent="0.3">
      <c r="A27" s="9" t="s">
        <v>50</v>
      </c>
      <c r="B27" s="1">
        <f>Qonto!B29</f>
        <v>43483</v>
      </c>
      <c r="C27" t="str">
        <f>Qonto!C29</f>
        <v>SNCF</v>
      </c>
      <c r="D27" t="s">
        <v>78</v>
      </c>
      <c r="E27" s="4">
        <f>Qonto!D29</f>
        <v>131</v>
      </c>
      <c r="F27" s="4"/>
      <c r="G27" t="s">
        <v>108</v>
      </c>
      <c r="H27" s="4">
        <f t="shared" si="2"/>
        <v>98204.4</v>
      </c>
    </row>
    <row r="28" spans="1:8" x14ac:dyDescent="0.3">
      <c r="A28" s="9" t="s">
        <v>50</v>
      </c>
      <c r="B28" s="1">
        <f>Qonto!B30</f>
        <v>43484</v>
      </c>
      <c r="C28" t="str">
        <f>Qonto!C30</f>
        <v>TVA</v>
      </c>
      <c r="D28" t="s">
        <v>76</v>
      </c>
      <c r="E28" s="4">
        <f>Qonto!D30</f>
        <v>9990</v>
      </c>
      <c r="F28" s="4"/>
      <c r="G28" t="s">
        <v>28</v>
      </c>
      <c r="H28" s="4">
        <f t="shared" si="2"/>
        <v>88214.399999999994</v>
      </c>
    </row>
    <row r="29" spans="1:8" x14ac:dyDescent="0.3">
      <c r="A29" s="9" t="s">
        <v>50</v>
      </c>
      <c r="B29" s="1">
        <f>Qonto!B31</f>
        <v>43488</v>
      </c>
      <c r="C29" t="str">
        <f>Qonto!C31</f>
        <v>Shurgard</v>
      </c>
      <c r="D29" t="s">
        <v>4</v>
      </c>
      <c r="E29" s="4">
        <f>Qonto!D31</f>
        <v>3705.45</v>
      </c>
      <c r="F29" s="4"/>
      <c r="G29" t="s">
        <v>10</v>
      </c>
      <c r="H29" s="4">
        <f t="shared" si="2"/>
        <v>84508.95</v>
      </c>
    </row>
    <row r="30" spans="1:8" x14ac:dyDescent="0.3">
      <c r="A30" s="9" t="s">
        <v>50</v>
      </c>
      <c r="B30" s="1">
        <f>Qonto!B32</f>
        <v>43498</v>
      </c>
      <c r="C30" t="str">
        <f>Qonto!C32</f>
        <v>Qonto</v>
      </c>
      <c r="D30" t="s">
        <v>76</v>
      </c>
      <c r="E30" s="4">
        <f>Qonto!D32</f>
        <v>10.8</v>
      </c>
      <c r="F30" s="4"/>
      <c r="G30" t="s">
        <v>8</v>
      </c>
      <c r="H30" s="4">
        <f t="shared" si="2"/>
        <v>84498.15</v>
      </c>
    </row>
    <row r="31" spans="1:8" x14ac:dyDescent="0.3">
      <c r="A31" s="9" t="s">
        <v>50</v>
      </c>
      <c r="B31" s="1">
        <f>Qonto!B33</f>
        <v>43501</v>
      </c>
      <c r="C31" t="str">
        <f>Qonto!C33</f>
        <v>Groupe ROUGE</v>
      </c>
      <c r="D31" t="s">
        <v>4</v>
      </c>
      <c r="E31" s="4">
        <f>Qonto!D33</f>
        <v>12796.16</v>
      </c>
      <c r="F31" s="4"/>
      <c r="G31" t="s">
        <v>57</v>
      </c>
      <c r="H31" s="4">
        <f t="shared" si="2"/>
        <v>71701.989999999991</v>
      </c>
    </row>
    <row r="32" spans="1:8" x14ac:dyDescent="0.3">
      <c r="A32" s="9" t="s">
        <v>50</v>
      </c>
      <c r="B32" s="1">
        <f>Qonto!B34</f>
        <v>43516</v>
      </c>
      <c r="C32" t="str">
        <f>Qonto!C34</f>
        <v>TVA</v>
      </c>
      <c r="D32" t="s">
        <v>76</v>
      </c>
      <c r="E32" s="4">
        <v>23967</v>
      </c>
      <c r="F32" s="4"/>
      <c r="G32" t="s">
        <v>28</v>
      </c>
      <c r="H32" s="4">
        <f t="shared" si="2"/>
        <v>47734.989999999991</v>
      </c>
    </row>
    <row r="33" spans="1:8" x14ac:dyDescent="0.3">
      <c r="A33" s="9" t="s">
        <v>50</v>
      </c>
      <c r="B33" s="1">
        <f>Qonto!B35</f>
        <v>43516</v>
      </c>
      <c r="C33" t="str">
        <f>Qonto!C35</f>
        <v>Toner Services</v>
      </c>
      <c r="D33" t="s">
        <v>78</v>
      </c>
      <c r="E33" s="4">
        <f>Qonto!D35</f>
        <v>120.62</v>
      </c>
      <c r="F33" s="4"/>
      <c r="G33" t="s">
        <v>91</v>
      </c>
      <c r="H33" s="4">
        <f t="shared" si="2"/>
        <v>47614.369999999988</v>
      </c>
    </row>
    <row r="34" spans="1:8" x14ac:dyDescent="0.3">
      <c r="A34" s="9" t="s">
        <v>50</v>
      </c>
      <c r="B34" s="1">
        <f>Qonto!B36</f>
        <v>43526</v>
      </c>
      <c r="C34" t="str">
        <f>Qonto!C36</f>
        <v>Qonto</v>
      </c>
      <c r="D34" t="s">
        <v>76</v>
      </c>
      <c r="E34" s="4">
        <f>Qonto!D36</f>
        <v>10.8</v>
      </c>
      <c r="F34" s="4"/>
      <c r="G34" t="s">
        <v>8</v>
      </c>
      <c r="H34" s="4">
        <f t="shared" si="2"/>
        <v>47603.569999999985</v>
      </c>
    </row>
    <row r="35" spans="1:8" x14ac:dyDescent="0.3">
      <c r="A35" s="9" t="s">
        <v>50</v>
      </c>
      <c r="B35" s="1">
        <f>Qonto!B37</f>
        <v>43545</v>
      </c>
      <c r="C35" t="str">
        <f>Qonto!C37</f>
        <v>THOMAS-BLONDEL Anne-Marie</v>
      </c>
      <c r="D35" t="s">
        <v>4</v>
      </c>
      <c r="E35" s="4">
        <f>Qonto!D37</f>
        <v>4970</v>
      </c>
      <c r="F35" s="4"/>
      <c r="G35" t="s">
        <v>46</v>
      </c>
      <c r="H35" s="4">
        <f t="shared" si="2"/>
        <v>42633.569999999985</v>
      </c>
    </row>
    <row r="36" spans="1:8" x14ac:dyDescent="0.3">
      <c r="A36" s="9" t="s">
        <v>50</v>
      </c>
      <c r="B36" s="1">
        <f>Qonto!B38</f>
        <v>43545</v>
      </c>
      <c r="C36" t="str">
        <f>Qonto!C38</f>
        <v>THOMAS Eric</v>
      </c>
      <c r="D36" t="s">
        <v>4</v>
      </c>
      <c r="E36" s="4">
        <f>Qonto!D38</f>
        <v>5010</v>
      </c>
      <c r="F36" s="4"/>
      <c r="G36" t="s">
        <v>48</v>
      </c>
      <c r="H36" s="4">
        <f t="shared" si="2"/>
        <v>37623.569999999985</v>
      </c>
    </row>
    <row r="37" spans="1:8" x14ac:dyDescent="0.3">
      <c r="A37" s="9" t="s">
        <v>50</v>
      </c>
      <c r="B37" s="1">
        <f>Qonto!B39</f>
        <v>43545</v>
      </c>
      <c r="C37" t="str">
        <f>Qonto!C39</f>
        <v>THOMAS Didier</v>
      </c>
      <c r="D37" t="s">
        <v>4</v>
      </c>
      <c r="E37" s="4">
        <f>Qonto!D39</f>
        <v>5010</v>
      </c>
      <c r="F37" s="4"/>
      <c r="G37" t="s">
        <v>47</v>
      </c>
      <c r="H37" s="4">
        <f t="shared" si="2"/>
        <v>32613.569999999985</v>
      </c>
    </row>
    <row r="38" spans="1:8" x14ac:dyDescent="0.3">
      <c r="A38" s="9" t="s">
        <v>50</v>
      </c>
      <c r="B38" s="1">
        <f>Qonto!B40</f>
        <v>43545</v>
      </c>
      <c r="C38" t="str">
        <f>Qonto!C40</f>
        <v>THOMAS Thibault</v>
      </c>
      <c r="D38" t="s">
        <v>4</v>
      </c>
      <c r="E38" s="4">
        <f>Qonto!D40</f>
        <v>5010</v>
      </c>
      <c r="F38" s="4"/>
      <c r="G38" t="s">
        <v>49</v>
      </c>
      <c r="H38" s="4">
        <f t="shared" si="2"/>
        <v>27603.569999999985</v>
      </c>
    </row>
    <row r="39" spans="1:8" x14ac:dyDescent="0.3">
      <c r="A39" s="9" t="s">
        <v>50</v>
      </c>
      <c r="B39" s="1">
        <f>Qonto!B41</f>
        <v>43553</v>
      </c>
      <c r="C39" t="str">
        <f>Qonto!C41</f>
        <v>GERLOGE GERANCE</v>
      </c>
      <c r="D39" t="s">
        <v>4</v>
      </c>
      <c r="E39" s="4"/>
      <c r="F39" s="4">
        <f>Qonto!E41</f>
        <v>38198.1</v>
      </c>
      <c r="G39" t="s">
        <v>7</v>
      </c>
      <c r="H39" s="4">
        <f t="shared" si="2"/>
        <v>65801.669999999984</v>
      </c>
    </row>
    <row r="40" spans="1:8" x14ac:dyDescent="0.3">
      <c r="A40" s="9" t="s">
        <v>50</v>
      </c>
      <c r="B40" s="1">
        <f>Qonto!B42</f>
        <v>43557</v>
      </c>
      <c r="C40" t="str">
        <f>Qonto!C42</f>
        <v>Qonto</v>
      </c>
      <c r="D40" t="s">
        <v>76</v>
      </c>
      <c r="E40" s="4">
        <f>Qonto!D42</f>
        <v>10.8</v>
      </c>
      <c r="F40" s="4"/>
      <c r="G40" t="s">
        <v>8</v>
      </c>
      <c r="H40" s="4">
        <f t="shared" si="2"/>
        <v>65790.869999999981</v>
      </c>
    </row>
    <row r="41" spans="1:8" x14ac:dyDescent="0.3">
      <c r="A41" s="9" t="s">
        <v>50</v>
      </c>
      <c r="B41" s="1">
        <f>Qonto!B43</f>
        <v>43567</v>
      </c>
      <c r="C41" t="str">
        <f>Qonto!C43</f>
        <v>GERLOGE GERANCE</v>
      </c>
      <c r="D41" t="s">
        <v>4</v>
      </c>
      <c r="E41" s="4"/>
      <c r="F41" s="4">
        <f>Qonto!E43</f>
        <v>150000</v>
      </c>
      <c r="G41" t="s">
        <v>7</v>
      </c>
      <c r="H41" s="4">
        <f t="shared" si="2"/>
        <v>215790.87</v>
      </c>
    </row>
    <row r="42" spans="1:8" x14ac:dyDescent="0.3">
      <c r="A42" s="9" t="s">
        <v>50</v>
      </c>
      <c r="B42" s="1">
        <f>Qonto!B44</f>
        <v>43570</v>
      </c>
      <c r="C42" t="str">
        <f>Qonto!C44</f>
        <v>THOMAS-BLONDEL Anne-Marie</v>
      </c>
      <c r="D42" t="s">
        <v>4</v>
      </c>
      <c r="E42" s="4">
        <f>Qonto!D44</f>
        <v>37275</v>
      </c>
      <c r="F42" s="4"/>
      <c r="G42" t="s">
        <v>46</v>
      </c>
      <c r="H42" s="4">
        <f t="shared" si="2"/>
        <v>178515.87</v>
      </c>
    </row>
    <row r="43" spans="1:8" x14ac:dyDescent="0.3">
      <c r="A43" s="9" t="s">
        <v>50</v>
      </c>
      <c r="B43" s="1">
        <f>Qonto!B45</f>
        <v>43570</v>
      </c>
      <c r="C43" t="str">
        <f>Qonto!C45</f>
        <v>THOMAS Eric</v>
      </c>
      <c r="D43" t="s">
        <v>4</v>
      </c>
      <c r="E43" s="4">
        <f>Qonto!D45</f>
        <v>37575</v>
      </c>
      <c r="F43" s="4"/>
      <c r="G43" t="s">
        <v>48</v>
      </c>
      <c r="H43" s="4">
        <f t="shared" ref="H43:H59" si="3">H42-E43+F43</f>
        <v>140940.87</v>
      </c>
    </row>
    <row r="44" spans="1:8" x14ac:dyDescent="0.3">
      <c r="A44" s="9" t="s">
        <v>50</v>
      </c>
      <c r="B44" s="1">
        <f>Qonto!B46</f>
        <v>43570</v>
      </c>
      <c r="C44" t="str">
        <f>Qonto!C46</f>
        <v>THOMAS Didier</v>
      </c>
      <c r="D44" t="s">
        <v>4</v>
      </c>
      <c r="E44" s="4">
        <f>Qonto!D46</f>
        <v>37575</v>
      </c>
      <c r="F44" s="4"/>
      <c r="G44" t="s">
        <v>47</v>
      </c>
      <c r="H44" s="4">
        <f t="shared" si="3"/>
        <v>103365.87</v>
      </c>
    </row>
    <row r="45" spans="1:8" x14ac:dyDescent="0.3">
      <c r="A45" s="9" t="s">
        <v>50</v>
      </c>
      <c r="B45" s="1">
        <f>Qonto!B47</f>
        <v>43570</v>
      </c>
      <c r="C45" t="str">
        <f>Qonto!C47</f>
        <v>THOMAS Thibault</v>
      </c>
      <c r="D45" t="s">
        <v>4</v>
      </c>
      <c r="E45" s="4">
        <f>Qonto!D47</f>
        <v>37575</v>
      </c>
      <c r="F45" s="4"/>
      <c r="G45" t="s">
        <v>49</v>
      </c>
      <c r="H45" s="4">
        <f t="shared" si="3"/>
        <v>65790.87</v>
      </c>
    </row>
    <row r="46" spans="1:8" x14ac:dyDescent="0.3">
      <c r="A46" s="9" t="s">
        <v>50</v>
      </c>
      <c r="B46" s="1">
        <f>Qonto!B48</f>
        <v>43573</v>
      </c>
      <c r="C46" t="str">
        <f>Qonto!C48</f>
        <v>Toner Services</v>
      </c>
      <c r="D46" t="s">
        <v>78</v>
      </c>
      <c r="E46" s="4">
        <f>Qonto!D48</f>
        <v>139.19999999999999</v>
      </c>
      <c r="F46" s="4"/>
      <c r="G46" t="s">
        <v>91</v>
      </c>
      <c r="H46" s="4">
        <f t="shared" si="3"/>
        <v>65651.67</v>
      </c>
    </row>
    <row r="47" spans="1:8" x14ac:dyDescent="0.3">
      <c r="A47" s="9" t="s">
        <v>50</v>
      </c>
      <c r="B47" s="1">
        <f>Qonto!B49</f>
        <v>41387</v>
      </c>
      <c r="C47" t="str">
        <f>Qonto!C49</f>
        <v>TVA</v>
      </c>
      <c r="D47" t="s">
        <v>76</v>
      </c>
      <c r="E47" s="4">
        <f>Qonto!D49</f>
        <v>6190</v>
      </c>
      <c r="F47" s="4"/>
      <c r="G47" t="s">
        <v>28</v>
      </c>
      <c r="H47" s="4">
        <f t="shared" si="3"/>
        <v>59461.67</v>
      </c>
    </row>
    <row r="48" spans="1:8" x14ac:dyDescent="0.3">
      <c r="A48" s="9" t="s">
        <v>50</v>
      </c>
      <c r="B48" s="1">
        <f>Qonto!B50</f>
        <v>43587</v>
      </c>
      <c r="C48" t="str">
        <f>Qonto!C50</f>
        <v>Qonto</v>
      </c>
      <c r="D48" t="s">
        <v>76</v>
      </c>
      <c r="E48" s="4">
        <f>Qonto!D50</f>
        <v>10.8</v>
      </c>
      <c r="F48" s="4"/>
      <c r="G48" t="s">
        <v>8</v>
      </c>
      <c r="H48" s="4">
        <f t="shared" si="3"/>
        <v>59450.869999999995</v>
      </c>
    </row>
    <row r="49" spans="1:8" x14ac:dyDescent="0.3">
      <c r="A49" s="9" t="s">
        <v>50</v>
      </c>
      <c r="B49" s="1">
        <f>Qonto!B51</f>
        <v>43591</v>
      </c>
      <c r="C49" t="str">
        <f>Qonto!C51</f>
        <v>DGFIP SIE PARIS 16E SUD / CVAE</v>
      </c>
      <c r="D49" t="s">
        <v>76</v>
      </c>
      <c r="E49" s="4">
        <f>Qonto!D51</f>
        <v>258</v>
      </c>
      <c r="F49" s="4"/>
      <c r="G49" t="s">
        <v>24</v>
      </c>
      <c r="H49" s="4">
        <f t="shared" si="3"/>
        <v>59192.869999999995</v>
      </c>
    </row>
    <row r="50" spans="1:8" x14ac:dyDescent="0.3">
      <c r="A50" s="9" t="s">
        <v>50</v>
      </c>
      <c r="B50" s="1">
        <f>Qonto!B52</f>
        <v>43594</v>
      </c>
      <c r="C50" t="str">
        <f>Qonto!C52</f>
        <v>Air France</v>
      </c>
      <c r="D50" t="s">
        <v>78</v>
      </c>
      <c r="E50" s="4">
        <f>Qonto!D52</f>
        <v>184</v>
      </c>
      <c r="F50" s="4"/>
      <c r="G50" t="s">
        <v>108</v>
      </c>
      <c r="H50" s="4">
        <f t="shared" si="3"/>
        <v>59008.869999999995</v>
      </c>
    </row>
    <row r="51" spans="1:8" x14ac:dyDescent="0.3">
      <c r="A51" s="9" t="s">
        <v>50</v>
      </c>
      <c r="B51" s="1">
        <f>Qonto!B53</f>
        <v>43604</v>
      </c>
      <c r="C51" t="str">
        <f>Qonto!C53</f>
        <v>TVA</v>
      </c>
      <c r="D51" t="s">
        <v>76</v>
      </c>
      <c r="E51" s="4">
        <f>Qonto!D53</f>
        <v>24702</v>
      </c>
      <c r="F51" s="4"/>
      <c r="G51" t="s">
        <v>28</v>
      </c>
      <c r="H51" s="4">
        <f t="shared" si="3"/>
        <v>34306.869999999995</v>
      </c>
    </row>
    <row r="52" spans="1:8" x14ac:dyDescent="0.3">
      <c r="A52" s="9" t="s">
        <v>50</v>
      </c>
      <c r="B52" s="1">
        <f>Qonto!B54</f>
        <v>43618</v>
      </c>
      <c r="C52" t="str">
        <f>Qonto!C54</f>
        <v>Qonto</v>
      </c>
      <c r="D52" t="s">
        <v>76</v>
      </c>
      <c r="E52" s="4">
        <f>Qonto!D54</f>
        <v>10.8</v>
      </c>
      <c r="F52" s="4"/>
      <c r="G52" t="s">
        <v>8</v>
      </c>
      <c r="H52" s="4">
        <f t="shared" si="3"/>
        <v>34296.069999999992</v>
      </c>
    </row>
    <row r="53" spans="1:8" x14ac:dyDescent="0.3">
      <c r="A53" s="9" t="s">
        <v>50</v>
      </c>
      <c r="B53" s="1">
        <f>Qonto!B55</f>
        <v>43626</v>
      </c>
      <c r="C53" t="str">
        <f>Qonto!C55</f>
        <v>EFFIA CONCESSION</v>
      </c>
      <c r="D53" t="s">
        <v>78</v>
      </c>
      <c r="E53" s="4">
        <f>Qonto!D55</f>
        <v>20.9</v>
      </c>
      <c r="F53" s="4"/>
      <c r="G53" t="s">
        <v>83</v>
      </c>
      <c r="H53" s="4">
        <f t="shared" si="3"/>
        <v>34275.169999999991</v>
      </c>
    </row>
    <row r="54" spans="1:8" x14ac:dyDescent="0.3">
      <c r="A54" s="9" t="s">
        <v>50</v>
      </c>
      <c r="B54" s="1">
        <f>Qonto!B56</f>
        <v>43627</v>
      </c>
      <c r="C54" t="str">
        <f>Qonto!C56</f>
        <v>THOMAS Thibault</v>
      </c>
      <c r="D54" t="s">
        <v>4</v>
      </c>
      <c r="E54" s="4">
        <f>Qonto!D56</f>
        <v>187</v>
      </c>
      <c r="F54" s="4"/>
      <c r="G54" t="s">
        <v>108</v>
      </c>
      <c r="H54" s="4">
        <f t="shared" si="3"/>
        <v>34088.169999999991</v>
      </c>
    </row>
    <row r="55" spans="1:8" x14ac:dyDescent="0.3">
      <c r="A55" s="9" t="s">
        <v>50</v>
      </c>
      <c r="B55" s="1">
        <f>Qonto!B57</f>
        <v>43628</v>
      </c>
      <c r="C55" t="str">
        <f>Qonto!C57</f>
        <v>EFFIA CONCESSION</v>
      </c>
      <c r="D55" t="s">
        <v>78</v>
      </c>
      <c r="E55" s="4">
        <f>Qonto!D57</f>
        <v>0</v>
      </c>
      <c r="F55" s="4">
        <f>Qonto!E57</f>
        <v>20.9</v>
      </c>
      <c r="G55" t="s">
        <v>83</v>
      </c>
      <c r="H55" s="4">
        <f t="shared" si="3"/>
        <v>34109.069999999992</v>
      </c>
    </row>
    <row r="56" spans="1:8" x14ac:dyDescent="0.3">
      <c r="A56" s="9" t="s">
        <v>50</v>
      </c>
      <c r="B56" s="1">
        <f>Qonto!B58</f>
        <v>43629</v>
      </c>
      <c r="C56" t="str">
        <f>Qonto!C58</f>
        <v>M THIBAULT THOMAS</v>
      </c>
      <c r="D56" t="s">
        <v>4</v>
      </c>
      <c r="E56" s="4">
        <f>Qonto!D58</f>
        <v>0</v>
      </c>
      <c r="F56" s="4">
        <f>Qonto!E58</f>
        <v>187</v>
      </c>
      <c r="G56" t="s">
        <v>108</v>
      </c>
      <c r="H56" s="4">
        <f t="shared" si="3"/>
        <v>34296.069999999992</v>
      </c>
    </row>
    <row r="57" spans="1:8" x14ac:dyDescent="0.3">
      <c r="A57" s="9" t="s">
        <v>50</v>
      </c>
      <c r="B57" s="1">
        <f>Qonto!B59</f>
        <v>43629</v>
      </c>
      <c r="C57" t="str">
        <f>Qonto!C59</f>
        <v>AEROPORT MONTPE</v>
      </c>
      <c r="D57" t="s">
        <v>78</v>
      </c>
      <c r="E57" s="4">
        <f>Qonto!D59</f>
        <v>7.8</v>
      </c>
      <c r="F57" s="4"/>
      <c r="G57" t="s">
        <v>83</v>
      </c>
      <c r="H57" s="4">
        <f t="shared" si="3"/>
        <v>34288.26999999999</v>
      </c>
    </row>
    <row r="58" spans="1:8" x14ac:dyDescent="0.3">
      <c r="A58" s="9" t="s">
        <v>50</v>
      </c>
      <c r="B58" s="1">
        <f>Qonto!B60</f>
        <v>43633</v>
      </c>
      <c r="C58" t="str">
        <f>Qonto!C60</f>
        <v>LA POSTE 344770</v>
      </c>
      <c r="D58" t="s">
        <v>78</v>
      </c>
      <c r="E58" s="4">
        <f>Qonto!D60</f>
        <v>17.55</v>
      </c>
      <c r="F58" s="4"/>
      <c r="G58" t="s">
        <v>107</v>
      </c>
      <c r="H58" s="4">
        <f t="shared" si="3"/>
        <v>34270.719999999987</v>
      </c>
    </row>
    <row r="59" spans="1:8" x14ac:dyDescent="0.3">
      <c r="A59" s="9" t="s">
        <v>50</v>
      </c>
      <c r="B59" s="1">
        <f>Qonto!B61</f>
        <v>43634</v>
      </c>
      <c r="C59" t="str">
        <f>Qonto!C61</f>
        <v>SNCF INTERNET</v>
      </c>
      <c r="D59" t="s">
        <v>78</v>
      </c>
      <c r="E59" s="4">
        <f>Qonto!D61</f>
        <v>176</v>
      </c>
      <c r="F59" s="4"/>
      <c r="G59" t="s">
        <v>108</v>
      </c>
      <c r="H59" s="4">
        <f t="shared" si="3"/>
        <v>34094.719999999987</v>
      </c>
    </row>
    <row r="60" spans="1:8" x14ac:dyDescent="0.3">
      <c r="A60" s="9" t="s">
        <v>50</v>
      </c>
      <c r="B60" s="1">
        <f>Qonto!B62</f>
        <v>43634</v>
      </c>
      <c r="C60" t="str">
        <f>Qonto!C62</f>
        <v>EFFIA CONCESSION</v>
      </c>
      <c r="D60" t="s">
        <v>78</v>
      </c>
      <c r="E60" s="4">
        <f>Qonto!D62</f>
        <v>20.9</v>
      </c>
      <c r="F60" s="4"/>
      <c r="G60" t="s">
        <v>83</v>
      </c>
      <c r="H60" s="4">
        <f t="shared" ref="H60:H65" si="4">H59-E60+F60</f>
        <v>34073.819999999985</v>
      </c>
    </row>
    <row r="61" spans="1:8" x14ac:dyDescent="0.3">
      <c r="A61" s="9" t="s">
        <v>50</v>
      </c>
      <c r="B61" s="1">
        <f>Qonto!B63</f>
        <v>43644</v>
      </c>
      <c r="C61" t="str">
        <f>Qonto!C63</f>
        <v>GERLOGE GERANCE</v>
      </c>
      <c r="D61" t="s">
        <v>4</v>
      </c>
      <c r="E61" s="4"/>
      <c r="F61" s="4">
        <f>Qonto!E63</f>
        <v>42205.81</v>
      </c>
      <c r="G61" t="s">
        <v>7</v>
      </c>
      <c r="H61" s="4">
        <f t="shared" si="4"/>
        <v>76279.629999999976</v>
      </c>
    </row>
    <row r="62" spans="1:8" x14ac:dyDescent="0.3">
      <c r="A62" s="9" t="s">
        <v>50</v>
      </c>
      <c r="B62" s="1">
        <f>Qonto!B64</f>
        <v>43648</v>
      </c>
      <c r="C62" t="str">
        <f>Qonto!C64</f>
        <v>Qonto</v>
      </c>
      <c r="D62" t="s">
        <v>76</v>
      </c>
      <c r="E62" s="4">
        <f>Qonto!D64</f>
        <v>10.8</v>
      </c>
      <c r="F62" s="4"/>
      <c r="G62" t="s">
        <v>8</v>
      </c>
      <c r="H62" s="4">
        <f>H61-E62+F62</f>
        <v>76268.829999999973</v>
      </c>
    </row>
    <row r="63" spans="1:8" x14ac:dyDescent="0.3">
      <c r="A63" s="9" t="s">
        <v>50</v>
      </c>
      <c r="B63" s="1">
        <f>Qonto!B65</f>
        <v>43654</v>
      </c>
      <c r="C63" t="str">
        <f>Qonto!C65</f>
        <v>GERLOGE GERANCE</v>
      </c>
      <c r="D63" t="s">
        <v>4</v>
      </c>
      <c r="E63" s="4"/>
      <c r="F63" s="4">
        <f>Qonto!E65</f>
        <v>150000</v>
      </c>
      <c r="G63" t="s">
        <v>7</v>
      </c>
      <c r="H63" s="4">
        <f>H62-E63+F63</f>
        <v>226268.82999999996</v>
      </c>
    </row>
    <row r="64" spans="1:8" x14ac:dyDescent="0.3">
      <c r="A64" s="9" t="s">
        <v>50</v>
      </c>
      <c r="B64" s="1">
        <f>Qonto!B66</f>
        <v>43655</v>
      </c>
      <c r="C64" t="str">
        <f>Qonto!C66</f>
        <v>THOMAS-BLONDEL Anne-Marie</v>
      </c>
      <c r="D64" t="s">
        <v>4</v>
      </c>
      <c r="E64" s="4">
        <f>Qonto!D66</f>
        <v>37275</v>
      </c>
      <c r="F64" s="4"/>
      <c r="G64" t="s">
        <v>46</v>
      </c>
      <c r="H64" s="4">
        <f t="shared" si="4"/>
        <v>188993.82999999996</v>
      </c>
    </row>
    <row r="65" spans="1:8" x14ac:dyDescent="0.3">
      <c r="A65" s="9" t="s">
        <v>50</v>
      </c>
      <c r="B65" s="1">
        <f>Qonto!B67</f>
        <v>43655</v>
      </c>
      <c r="C65" t="str">
        <f>Qonto!C67</f>
        <v>THOMAS Eric</v>
      </c>
      <c r="D65" t="s">
        <v>4</v>
      </c>
      <c r="E65" s="4">
        <f>Qonto!D67</f>
        <v>37575</v>
      </c>
      <c r="F65" s="4"/>
      <c r="G65" t="s">
        <v>48</v>
      </c>
      <c r="H65" s="4">
        <f t="shared" si="4"/>
        <v>151418.82999999996</v>
      </c>
    </row>
    <row r="66" spans="1:8" x14ac:dyDescent="0.3">
      <c r="A66" s="9" t="s">
        <v>50</v>
      </c>
      <c r="B66" s="1">
        <f>Qonto!B68</f>
        <v>43655</v>
      </c>
      <c r="C66" t="str">
        <f>Qonto!C68</f>
        <v>THOMAS Didier</v>
      </c>
      <c r="D66" t="s">
        <v>4</v>
      </c>
      <c r="E66" s="4">
        <f>Qonto!D68</f>
        <v>37575</v>
      </c>
      <c r="F66" s="4"/>
      <c r="G66" t="s">
        <v>47</v>
      </c>
      <c r="H66" s="4">
        <f t="shared" ref="H66:H72" si="5">H65-E66+F66</f>
        <v>113843.82999999996</v>
      </c>
    </row>
    <row r="67" spans="1:8" x14ac:dyDescent="0.3">
      <c r="A67" s="9" t="s">
        <v>50</v>
      </c>
      <c r="B67" s="1">
        <f>Qonto!B69</f>
        <v>43655</v>
      </c>
      <c r="C67" t="str">
        <f>Qonto!C69</f>
        <v>THOMAS Thibault</v>
      </c>
      <c r="D67" t="s">
        <v>4</v>
      </c>
      <c r="E67" s="4">
        <f>Qonto!D69</f>
        <v>37575</v>
      </c>
      <c r="F67" s="4"/>
      <c r="G67" t="s">
        <v>49</v>
      </c>
      <c r="H67" s="4">
        <f t="shared" si="5"/>
        <v>76268.829999999958</v>
      </c>
    </row>
    <row r="68" spans="1:8" x14ac:dyDescent="0.3">
      <c r="A68" s="9" t="s">
        <v>50</v>
      </c>
      <c r="B68" s="1">
        <f>Qonto!B70</f>
        <v>43665</v>
      </c>
      <c r="C68" t="str">
        <f>Qonto!C70</f>
        <v>TVA</v>
      </c>
      <c r="D68" t="s">
        <v>76</v>
      </c>
      <c r="E68" s="4">
        <f>Qonto!D70</f>
        <v>6500</v>
      </c>
      <c r="F68" s="4"/>
      <c r="G68" t="s">
        <v>28</v>
      </c>
      <c r="H68" s="4">
        <f t="shared" si="5"/>
        <v>69768.829999999958</v>
      </c>
    </row>
    <row r="69" spans="1:8" x14ac:dyDescent="0.3">
      <c r="A69" s="9" t="s">
        <v>50</v>
      </c>
      <c r="B69" s="1">
        <f>Qonto!B71</f>
        <v>43675</v>
      </c>
      <c r="C69" t="str">
        <f>Qonto!C71</f>
        <v>DGL</v>
      </c>
      <c r="D69" t="s">
        <v>4</v>
      </c>
      <c r="E69" s="4">
        <f>Qonto!D71</f>
        <v>1080</v>
      </c>
      <c r="F69" s="4"/>
      <c r="G69" t="s">
        <v>29</v>
      </c>
      <c r="H69" s="4">
        <f t="shared" si="5"/>
        <v>68688.829999999958</v>
      </c>
    </row>
    <row r="70" spans="1:8" x14ac:dyDescent="0.3">
      <c r="A70" s="9" t="s">
        <v>50</v>
      </c>
      <c r="B70" s="1">
        <f>Qonto!B72</f>
        <v>43679</v>
      </c>
      <c r="C70" t="str">
        <f>Qonto!C72</f>
        <v>Qonto</v>
      </c>
      <c r="D70" t="s">
        <v>76</v>
      </c>
      <c r="E70" s="4">
        <f>Qonto!D72</f>
        <v>10.8</v>
      </c>
      <c r="F70" s="4"/>
      <c r="G70" t="s">
        <v>8</v>
      </c>
      <c r="H70" s="4">
        <f t="shared" si="5"/>
        <v>68678.029999999955</v>
      </c>
    </row>
    <row r="71" spans="1:8" x14ac:dyDescent="0.3">
      <c r="A71" s="9" t="s">
        <v>50</v>
      </c>
      <c r="B71" s="1">
        <f>Qonto!B73</f>
        <v>43690</v>
      </c>
      <c r="C71" t="str">
        <f>Qonto!C73</f>
        <v>DGL</v>
      </c>
      <c r="D71" t="s">
        <v>4</v>
      </c>
      <c r="E71" s="4">
        <f>Qonto!D73</f>
        <v>185.48</v>
      </c>
      <c r="F71" s="4"/>
      <c r="G71" t="s">
        <v>29</v>
      </c>
      <c r="H71" s="4">
        <f t="shared" si="5"/>
        <v>68492.549999999959</v>
      </c>
    </row>
    <row r="72" spans="1:8" x14ac:dyDescent="0.3">
      <c r="A72" s="9" t="s">
        <v>50</v>
      </c>
      <c r="B72" s="1">
        <f>Qonto!B74</f>
        <v>43698</v>
      </c>
      <c r="C72" t="str">
        <f>Qonto!C74</f>
        <v>TVA</v>
      </c>
      <c r="D72" t="s">
        <v>76</v>
      </c>
      <c r="E72" s="4">
        <f>Qonto!D74</f>
        <v>24815</v>
      </c>
      <c r="F72" s="4"/>
      <c r="G72" t="s">
        <v>28</v>
      </c>
      <c r="H72" s="4">
        <f t="shared" si="5"/>
        <v>43677.549999999959</v>
      </c>
    </row>
    <row r="73" spans="1:8" x14ac:dyDescent="0.3">
      <c r="A73" s="9" t="s">
        <v>50</v>
      </c>
      <c r="B73" s="1">
        <f>Qonto!B75</f>
        <v>43710</v>
      </c>
      <c r="C73" t="str">
        <f>Qonto!C75</f>
        <v>Qonto</v>
      </c>
      <c r="D73" t="s">
        <v>76</v>
      </c>
      <c r="E73" s="4">
        <f>Qonto!D75</f>
        <v>10.8</v>
      </c>
      <c r="F73" s="4"/>
      <c r="G73" t="s">
        <v>8</v>
      </c>
      <c r="H73" s="4">
        <f t="shared" ref="H73:H84" si="6">H72-E73+F73</f>
        <v>43666.749999999956</v>
      </c>
    </row>
    <row r="74" spans="1:8" x14ac:dyDescent="0.3">
      <c r="A74" s="9" t="s">
        <v>50</v>
      </c>
      <c r="B74" s="1">
        <f>Qonto!B76</f>
        <v>43713</v>
      </c>
      <c r="C74" t="str">
        <f>Qonto!C76</f>
        <v>LA POSTE</v>
      </c>
      <c r="D74" t="s">
        <v>76</v>
      </c>
      <c r="E74" s="4">
        <f>Qonto!D76</f>
        <v>7.76</v>
      </c>
      <c r="F74" s="4"/>
      <c r="G74" t="s">
        <v>107</v>
      </c>
      <c r="H74" s="4">
        <f t="shared" si="6"/>
        <v>43658.989999999954</v>
      </c>
    </row>
    <row r="75" spans="1:8" x14ac:dyDescent="0.3">
      <c r="A75" s="9" t="s">
        <v>50</v>
      </c>
      <c r="B75" s="1">
        <f>Qonto!B77</f>
        <v>43731</v>
      </c>
      <c r="C75" t="str">
        <f>Qonto!C77</f>
        <v>DGL</v>
      </c>
      <c r="D75" t="s">
        <v>76</v>
      </c>
      <c r="E75" s="4">
        <f>Qonto!D77</f>
        <v>1104</v>
      </c>
      <c r="F75" s="4"/>
      <c r="G75" t="s">
        <v>29</v>
      </c>
      <c r="H75" s="4">
        <f t="shared" si="6"/>
        <v>42554.989999999954</v>
      </c>
    </row>
    <row r="76" spans="1:8" x14ac:dyDescent="0.3">
      <c r="A76" s="9" t="s">
        <v>50</v>
      </c>
      <c r="B76" s="1">
        <f>Qonto!B78</f>
        <v>43739</v>
      </c>
      <c r="C76" t="str">
        <f>Qonto!C78</f>
        <v>GERLOGE GERANCE</v>
      </c>
      <c r="D76" t="s">
        <v>4</v>
      </c>
      <c r="E76" s="4"/>
      <c r="F76" s="4">
        <f>Qonto!E78</f>
        <v>48266.85</v>
      </c>
      <c r="G76" t="s">
        <v>7</v>
      </c>
      <c r="H76" s="4">
        <f t="shared" si="6"/>
        <v>90821.839999999953</v>
      </c>
    </row>
    <row r="77" spans="1:8" x14ac:dyDescent="0.3">
      <c r="A77" s="9" t="s">
        <v>50</v>
      </c>
      <c r="B77" s="1">
        <f>Qonto!B79</f>
        <v>43740</v>
      </c>
      <c r="C77" t="str">
        <f>Qonto!C79</f>
        <v>Qonto</v>
      </c>
      <c r="D77" t="s">
        <v>4</v>
      </c>
      <c r="E77" s="4">
        <f>Qonto!D79</f>
        <v>10.8</v>
      </c>
      <c r="F77" s="4"/>
      <c r="G77" t="s">
        <v>8</v>
      </c>
      <c r="H77" s="4">
        <f t="shared" si="6"/>
        <v>90811.03999999995</v>
      </c>
    </row>
    <row r="78" spans="1:8" x14ac:dyDescent="0.3">
      <c r="A78" s="9" t="s">
        <v>50</v>
      </c>
      <c r="B78" s="1">
        <f>Qonto!B80</f>
        <v>43741</v>
      </c>
      <c r="C78" t="str">
        <f>Qonto!C80</f>
        <v>GERLOGE GERANCE</v>
      </c>
      <c r="D78" t="s">
        <v>4</v>
      </c>
      <c r="E78" s="4"/>
      <c r="F78" s="4">
        <f>Qonto!E80</f>
        <v>150000</v>
      </c>
      <c r="G78" t="s">
        <v>7</v>
      </c>
      <c r="H78" s="4">
        <f t="shared" si="6"/>
        <v>240811.03999999995</v>
      </c>
    </row>
    <row r="79" spans="1:8" x14ac:dyDescent="0.3">
      <c r="A79" s="9" t="s">
        <v>50</v>
      </c>
      <c r="B79" s="1">
        <f>Qonto!B81</f>
        <v>43741</v>
      </c>
      <c r="C79" t="str">
        <f>Qonto!C81</f>
        <v>THOMAS-BLONDEL Anne-Marie</v>
      </c>
      <c r="D79" t="s">
        <v>4</v>
      </c>
      <c r="E79" s="4">
        <f>Qonto!D81</f>
        <v>37275</v>
      </c>
      <c r="F79" s="4"/>
      <c r="G79" t="s">
        <v>46</v>
      </c>
      <c r="H79" s="4">
        <f t="shared" si="6"/>
        <v>203536.03999999995</v>
      </c>
    </row>
    <row r="80" spans="1:8" x14ac:dyDescent="0.3">
      <c r="A80" s="9" t="s">
        <v>50</v>
      </c>
      <c r="B80" s="1">
        <f>Qonto!B82</f>
        <v>43741</v>
      </c>
      <c r="C80" t="str">
        <f>Qonto!C82</f>
        <v>THOMAS Eric</v>
      </c>
      <c r="D80" t="s">
        <v>4</v>
      </c>
      <c r="E80" s="4">
        <f>Qonto!D82</f>
        <v>37575</v>
      </c>
      <c r="F80" s="4"/>
      <c r="G80" t="s">
        <v>48</v>
      </c>
      <c r="H80" s="4">
        <f t="shared" si="6"/>
        <v>165961.03999999995</v>
      </c>
    </row>
    <row r="81" spans="1:8" x14ac:dyDescent="0.3">
      <c r="A81" s="9" t="s">
        <v>50</v>
      </c>
      <c r="B81" s="1">
        <f>Qonto!B83</f>
        <v>43741</v>
      </c>
      <c r="C81" t="str">
        <f>Qonto!C83</f>
        <v>THOMAS Didier</v>
      </c>
      <c r="D81" t="s">
        <v>4</v>
      </c>
      <c r="E81" s="4">
        <f>Qonto!D83</f>
        <v>37575</v>
      </c>
      <c r="F81" s="4"/>
      <c r="G81" t="s">
        <v>47</v>
      </c>
      <c r="H81" s="4">
        <f t="shared" si="6"/>
        <v>128386.03999999995</v>
      </c>
    </row>
    <row r="82" spans="1:8" x14ac:dyDescent="0.3">
      <c r="A82" s="9" t="s">
        <v>50</v>
      </c>
      <c r="B82" s="1">
        <f>Qonto!B84</f>
        <v>43741</v>
      </c>
      <c r="C82" t="str">
        <f>Qonto!C84</f>
        <v>THOMAS Thibault</v>
      </c>
      <c r="D82" t="s">
        <v>4</v>
      </c>
      <c r="E82" s="4">
        <f>Qonto!D84</f>
        <v>37575</v>
      </c>
      <c r="F82" s="4"/>
      <c r="G82" t="s">
        <v>49</v>
      </c>
      <c r="H82" s="4">
        <f t="shared" si="6"/>
        <v>90811.03999999995</v>
      </c>
    </row>
    <row r="83" spans="1:8" x14ac:dyDescent="0.3">
      <c r="A83" s="9" t="s">
        <v>50</v>
      </c>
      <c r="B83" s="1">
        <f>Qonto!B85</f>
        <v>43761</v>
      </c>
      <c r="C83" t="str">
        <f>Qonto!C85</f>
        <v>TVA</v>
      </c>
      <c r="D83" t="s">
        <v>76</v>
      </c>
      <c r="E83" s="4">
        <f>Qonto!D85</f>
        <v>7029</v>
      </c>
      <c r="F83" s="4"/>
      <c r="G83" t="s">
        <v>28</v>
      </c>
      <c r="H83" s="4">
        <f t="shared" si="6"/>
        <v>83782.03999999995</v>
      </c>
    </row>
    <row r="84" spans="1:8" x14ac:dyDescent="0.3">
      <c r="A84" s="9" t="s">
        <v>50</v>
      </c>
      <c r="B84" s="1">
        <f>Qonto!B86</f>
        <v>43763</v>
      </c>
      <c r="C84" t="str">
        <f>Qonto!C86</f>
        <v>Taxes Foncières</v>
      </c>
      <c r="D84" t="s">
        <v>76</v>
      </c>
      <c r="E84" s="4">
        <f>Qonto!D86</f>
        <v>25771</v>
      </c>
      <c r="F84" s="4"/>
      <c r="G84" t="str">
        <f>Qonto!G86</f>
        <v>Taxes Foncières</v>
      </c>
      <c r="H84" s="4">
        <f t="shared" si="6"/>
        <v>58011.03999999995</v>
      </c>
    </row>
    <row r="85" spans="1:8" x14ac:dyDescent="0.3">
      <c r="A85" s="9" t="s">
        <v>50</v>
      </c>
      <c r="B85" s="1">
        <f>Qonto!B87</f>
        <v>43771</v>
      </c>
      <c r="C85" t="str">
        <f>Qonto!C87</f>
        <v>Qonto</v>
      </c>
      <c r="D85" t="s">
        <v>76</v>
      </c>
      <c r="E85" s="4">
        <f>Qonto!D87</f>
        <v>10.8</v>
      </c>
      <c r="G85" t="s">
        <v>8</v>
      </c>
      <c r="H85" s="4">
        <f>H84-E85+F85</f>
        <v>58000.239999999947</v>
      </c>
    </row>
    <row r="86" spans="1:8" x14ac:dyDescent="0.3">
      <c r="A86" s="9" t="s">
        <v>50</v>
      </c>
      <c r="B86" s="1">
        <f>Qonto!B88</f>
        <v>43789</v>
      </c>
      <c r="C86" t="str">
        <f>Qonto!C88</f>
        <v>TVA</v>
      </c>
      <c r="D86" t="s">
        <v>76</v>
      </c>
      <c r="E86" s="4">
        <f>Qonto!D88</f>
        <v>24995</v>
      </c>
      <c r="G86" t="s">
        <v>28</v>
      </c>
      <c r="H86" s="4">
        <f>H85-E86+F86</f>
        <v>33005.239999999947</v>
      </c>
    </row>
    <row r="87" spans="1:8" x14ac:dyDescent="0.3">
      <c r="A87" s="9" t="s">
        <v>50</v>
      </c>
      <c r="B87" s="1">
        <f>Qonto!B89</f>
        <v>43789</v>
      </c>
      <c r="C87" t="str">
        <f>Qonto!C89</f>
        <v>DGL</v>
      </c>
      <c r="D87" t="s">
        <v>76</v>
      </c>
      <c r="E87" s="4">
        <f>Qonto!D89</f>
        <v>1104</v>
      </c>
      <c r="G87" t="s">
        <v>29</v>
      </c>
      <c r="H87" s="4">
        <f>H86-E87+F87</f>
        <v>31901.239999999947</v>
      </c>
    </row>
    <row r="88" spans="1:8" x14ac:dyDescent="0.3">
      <c r="A88" s="9" t="s">
        <v>50</v>
      </c>
      <c r="B88" s="1">
        <f>Qonto!B90</f>
        <v>43801</v>
      </c>
      <c r="C88" t="str">
        <f>Qonto!C90</f>
        <v>Qonto</v>
      </c>
      <c r="D88" t="s">
        <v>76</v>
      </c>
      <c r="E88" s="4">
        <f>Qonto!D90</f>
        <v>10.8</v>
      </c>
      <c r="G88" t="s">
        <v>8</v>
      </c>
      <c r="H88" s="4">
        <f t="shared" ref="H88:H93" si="7">H87-E88+F88</f>
        <v>31890.439999999948</v>
      </c>
    </row>
    <row r="89" spans="1:8" x14ac:dyDescent="0.3">
      <c r="A89" s="9" t="s">
        <v>50</v>
      </c>
      <c r="B89" s="1">
        <f>Qonto!B91</f>
        <v>43804</v>
      </c>
      <c r="C89" t="str">
        <f>Qonto!C91</f>
        <v>THOMAS-BLONDEL Anne-Marie</v>
      </c>
      <c r="D89" t="s">
        <v>76</v>
      </c>
      <c r="E89" s="4">
        <f>Qonto!D91</f>
        <v>4970</v>
      </c>
      <c r="G89" t="s">
        <v>46</v>
      </c>
      <c r="H89" s="4">
        <f t="shared" si="7"/>
        <v>26920.439999999948</v>
      </c>
    </row>
    <row r="90" spans="1:8" x14ac:dyDescent="0.3">
      <c r="A90" s="9" t="s">
        <v>50</v>
      </c>
      <c r="B90" s="1">
        <f>Qonto!B92</f>
        <v>43804</v>
      </c>
      <c r="C90" t="str">
        <f>Qonto!C92</f>
        <v>THOMAS Eric</v>
      </c>
      <c r="D90" t="s">
        <v>76</v>
      </c>
      <c r="E90" s="4">
        <f>Qonto!D92</f>
        <v>5010</v>
      </c>
      <c r="G90" t="s">
        <v>48</v>
      </c>
      <c r="H90" s="4">
        <f t="shared" si="7"/>
        <v>21910.439999999948</v>
      </c>
    </row>
    <row r="91" spans="1:8" x14ac:dyDescent="0.3">
      <c r="A91" s="9" t="s">
        <v>50</v>
      </c>
      <c r="B91" s="1">
        <f>Qonto!B93</f>
        <v>43804</v>
      </c>
      <c r="C91" t="str">
        <f>Qonto!C93</f>
        <v>THOMAS Didier</v>
      </c>
      <c r="D91" t="s">
        <v>76</v>
      </c>
      <c r="E91" s="4">
        <f>Qonto!D93</f>
        <v>5010</v>
      </c>
      <c r="G91" t="s">
        <v>47</v>
      </c>
      <c r="H91" s="4">
        <f t="shared" si="7"/>
        <v>16900.439999999948</v>
      </c>
    </row>
    <row r="92" spans="1:8" x14ac:dyDescent="0.3">
      <c r="A92" s="9" t="s">
        <v>50</v>
      </c>
      <c r="B92" s="1">
        <f>Qonto!B94</f>
        <v>43804</v>
      </c>
      <c r="C92" t="str">
        <f>Qonto!C94</f>
        <v>THOMAS Thibault</v>
      </c>
      <c r="D92" t="s">
        <v>76</v>
      </c>
      <c r="E92" s="4">
        <f>Qonto!D94</f>
        <v>5010</v>
      </c>
      <c r="G92" t="s">
        <v>49</v>
      </c>
      <c r="H92" s="4">
        <f t="shared" si="7"/>
        <v>11890.439999999948</v>
      </c>
    </row>
    <row r="93" spans="1:8" x14ac:dyDescent="0.3">
      <c r="A93" s="9" t="s">
        <v>50</v>
      </c>
      <c r="B93" s="1">
        <f>Qonto!B95</f>
        <v>43830</v>
      </c>
      <c r="C93" t="str">
        <f>Qonto!C95</f>
        <v>GERLOGE GERANCE</v>
      </c>
      <c r="D93" t="s">
        <v>4</v>
      </c>
      <c r="E93" s="4"/>
      <c r="F93" s="4">
        <f>Qonto!E95</f>
        <v>39350.019999999997</v>
      </c>
      <c r="G93" t="s">
        <v>7</v>
      </c>
      <c r="H93" s="4">
        <f t="shared" si="7"/>
        <v>51240.459999999948</v>
      </c>
    </row>
  </sheetData>
  <autoFilter ref="A3:G3" xr:uid="{00000000-0009-0000-0000-000005000000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U91"/>
  <sheetViews>
    <sheetView topLeftCell="A3" workbookViewId="0">
      <selection activeCell="G19" sqref="G19"/>
    </sheetView>
  </sheetViews>
  <sheetFormatPr baseColWidth="10" defaultRowHeight="14.4" x14ac:dyDescent="0.3"/>
  <cols>
    <col min="1" max="1" width="11.5546875" style="9"/>
    <col min="2" max="2" width="10.5546875" bestFit="1" customWidth="1"/>
    <col min="3" max="3" width="27" bestFit="1" customWidth="1"/>
    <col min="4" max="4" width="9.6640625" bestFit="1" customWidth="1"/>
    <col min="5" max="5" width="10" bestFit="1" customWidth="1"/>
    <col min="6" max="6" width="10.33203125" bestFit="1" customWidth="1"/>
    <col min="7" max="7" width="27" bestFit="1" customWidth="1"/>
  </cols>
  <sheetData>
    <row r="3" spans="1:7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</row>
    <row r="4" spans="1:7" x14ac:dyDescent="0.3">
      <c r="A4" s="9" t="s">
        <v>56</v>
      </c>
      <c r="B4" s="1">
        <v>43103</v>
      </c>
      <c r="C4" t="s">
        <v>13</v>
      </c>
      <c r="E4" s="8">
        <v>17.28</v>
      </c>
      <c r="F4" s="4"/>
      <c r="G4" t="s">
        <v>13</v>
      </c>
    </row>
    <row r="5" spans="1:7" x14ac:dyDescent="0.3">
      <c r="A5" s="9" t="s">
        <v>56</v>
      </c>
      <c r="B5" s="1">
        <v>43111</v>
      </c>
      <c r="C5" t="s">
        <v>7</v>
      </c>
      <c r="E5" s="8"/>
      <c r="F5" s="4">
        <v>150000</v>
      </c>
      <c r="G5" t="s">
        <v>7</v>
      </c>
    </row>
    <row r="6" spans="1:7" x14ac:dyDescent="0.3">
      <c r="A6" s="9" t="s">
        <v>56</v>
      </c>
      <c r="B6" s="1">
        <v>43111</v>
      </c>
      <c r="C6" t="s">
        <v>46</v>
      </c>
      <c r="D6">
        <v>8942382</v>
      </c>
      <c r="E6" s="8">
        <v>29820</v>
      </c>
      <c r="F6" s="4"/>
      <c r="G6" t="s">
        <v>46</v>
      </c>
    </row>
    <row r="7" spans="1:7" x14ac:dyDescent="0.3">
      <c r="A7" s="9" t="s">
        <v>56</v>
      </c>
      <c r="B7" s="1">
        <v>43111</v>
      </c>
      <c r="C7" t="s">
        <v>48</v>
      </c>
      <c r="D7">
        <v>8942383</v>
      </c>
      <c r="E7" s="8">
        <v>30060</v>
      </c>
      <c r="F7" s="4"/>
      <c r="G7" t="s">
        <v>48</v>
      </c>
    </row>
    <row r="8" spans="1:7" x14ac:dyDescent="0.3">
      <c r="A8" s="9" t="s">
        <v>56</v>
      </c>
      <c r="B8" s="1">
        <v>43111</v>
      </c>
      <c r="C8" t="s">
        <v>47</v>
      </c>
      <c r="D8">
        <v>8942384</v>
      </c>
      <c r="E8" s="8">
        <v>30060</v>
      </c>
      <c r="F8" s="4"/>
      <c r="G8" t="s">
        <v>47</v>
      </c>
    </row>
    <row r="9" spans="1:7" x14ac:dyDescent="0.3">
      <c r="A9" s="9" t="s">
        <v>56</v>
      </c>
      <c r="B9" s="1">
        <v>43111</v>
      </c>
      <c r="C9" t="s">
        <v>49</v>
      </c>
      <c r="D9">
        <v>8942385</v>
      </c>
      <c r="E9" s="8">
        <v>30060</v>
      </c>
      <c r="F9" s="4"/>
      <c r="G9" t="s">
        <v>49</v>
      </c>
    </row>
    <row r="10" spans="1:7" x14ac:dyDescent="0.3">
      <c r="A10" s="9" t="s">
        <v>56</v>
      </c>
      <c r="B10" s="1">
        <v>43112</v>
      </c>
      <c r="C10" t="s">
        <v>8</v>
      </c>
      <c r="E10" s="8">
        <v>121.04</v>
      </c>
      <c r="F10" s="4"/>
      <c r="G10" t="s">
        <v>8</v>
      </c>
    </row>
    <row r="11" spans="1:7" x14ac:dyDescent="0.3">
      <c r="A11" s="9" t="s">
        <v>56</v>
      </c>
      <c r="B11" s="1">
        <v>43119</v>
      </c>
      <c r="C11" t="s">
        <v>28</v>
      </c>
      <c r="E11" s="8">
        <v>3428</v>
      </c>
      <c r="F11" s="4"/>
      <c r="G11" t="s">
        <v>28</v>
      </c>
    </row>
    <row r="12" spans="1:7" x14ac:dyDescent="0.3">
      <c r="A12" s="9" t="s">
        <v>56</v>
      </c>
      <c r="B12" s="1">
        <v>43124</v>
      </c>
      <c r="C12" t="s">
        <v>29</v>
      </c>
      <c r="E12" s="8">
        <v>1050</v>
      </c>
      <c r="F12" s="4"/>
      <c r="G12" t="s">
        <v>29</v>
      </c>
    </row>
    <row r="13" spans="1:7" x14ac:dyDescent="0.3">
      <c r="A13" s="9" t="s">
        <v>56</v>
      </c>
      <c r="B13" s="1">
        <v>43131</v>
      </c>
      <c r="C13" t="s">
        <v>10</v>
      </c>
      <c r="D13" t="s">
        <v>4</v>
      </c>
      <c r="E13" s="8">
        <v>3705.45</v>
      </c>
      <c r="F13" s="12"/>
      <c r="G13" t="s">
        <v>10</v>
      </c>
    </row>
    <row r="14" spans="1:7" x14ac:dyDescent="0.3">
      <c r="A14" s="9" t="s">
        <v>56</v>
      </c>
      <c r="B14" s="1">
        <v>43133</v>
      </c>
      <c r="C14" t="s">
        <v>13</v>
      </c>
      <c r="E14" s="8">
        <v>17.28</v>
      </c>
      <c r="F14" s="4"/>
      <c r="G14" t="s">
        <v>13</v>
      </c>
    </row>
    <row r="15" spans="1:7" x14ac:dyDescent="0.3">
      <c r="A15" s="9" t="s">
        <v>56</v>
      </c>
      <c r="B15" s="1">
        <v>43152</v>
      </c>
      <c r="C15" t="s">
        <v>28</v>
      </c>
      <c r="E15" s="8">
        <v>24222</v>
      </c>
      <c r="F15" s="4"/>
      <c r="G15" t="s">
        <v>28</v>
      </c>
    </row>
    <row r="16" spans="1:7" x14ac:dyDescent="0.3">
      <c r="A16" s="9" t="s">
        <v>56</v>
      </c>
      <c r="B16" s="1">
        <v>43175</v>
      </c>
      <c r="C16" t="s">
        <v>40</v>
      </c>
      <c r="E16" s="8">
        <v>12491.91</v>
      </c>
      <c r="F16" s="4"/>
      <c r="G16" t="s">
        <v>57</v>
      </c>
    </row>
    <row r="17" spans="1:7" x14ac:dyDescent="0.3">
      <c r="A17" s="9" t="s">
        <v>56</v>
      </c>
      <c r="B17" s="1">
        <v>43161</v>
      </c>
      <c r="C17" t="s">
        <v>13</v>
      </c>
      <c r="E17" s="8">
        <v>17.28</v>
      </c>
      <c r="F17" s="4"/>
      <c r="G17" t="s">
        <v>13</v>
      </c>
    </row>
    <row r="18" spans="1:7" x14ac:dyDescent="0.3">
      <c r="A18" s="9" t="s">
        <v>56</v>
      </c>
      <c r="B18" s="1">
        <v>43175</v>
      </c>
      <c r="C18" t="s">
        <v>58</v>
      </c>
      <c r="D18">
        <v>8942387</v>
      </c>
      <c r="E18" s="8">
        <v>175.14</v>
      </c>
      <c r="F18" s="4"/>
      <c r="G18" t="s">
        <v>58</v>
      </c>
    </row>
    <row r="19" spans="1:7" x14ac:dyDescent="0.3">
      <c r="A19" s="9" t="s">
        <v>56</v>
      </c>
      <c r="B19" s="1">
        <v>43185</v>
      </c>
      <c r="C19" t="s">
        <v>41</v>
      </c>
      <c r="D19">
        <v>8942388</v>
      </c>
      <c r="E19" s="8">
        <v>54.42</v>
      </c>
      <c r="F19" s="4"/>
      <c r="G19" t="s">
        <v>65</v>
      </c>
    </row>
    <row r="20" spans="1:7" x14ac:dyDescent="0.3">
      <c r="A20" s="9" t="s">
        <v>56</v>
      </c>
      <c r="B20" s="1">
        <v>43194</v>
      </c>
      <c r="C20" t="s">
        <v>7</v>
      </c>
      <c r="E20" s="8"/>
      <c r="F20" s="4">
        <v>41997.69</v>
      </c>
      <c r="G20" t="s">
        <v>7</v>
      </c>
    </row>
    <row r="21" spans="1:7" x14ac:dyDescent="0.3">
      <c r="A21" s="9" t="s">
        <v>56</v>
      </c>
      <c r="B21" s="1">
        <v>43192</v>
      </c>
      <c r="C21" t="s">
        <v>46</v>
      </c>
      <c r="D21">
        <v>8942389</v>
      </c>
      <c r="E21" s="8">
        <v>12425</v>
      </c>
      <c r="F21" s="4"/>
      <c r="G21" t="s">
        <v>46</v>
      </c>
    </row>
    <row r="22" spans="1:7" x14ac:dyDescent="0.3">
      <c r="A22" s="9" t="s">
        <v>56</v>
      </c>
      <c r="B22" s="1">
        <v>43192</v>
      </c>
      <c r="C22" t="s">
        <v>48</v>
      </c>
      <c r="D22">
        <v>8942390</v>
      </c>
      <c r="E22" s="8">
        <v>12525</v>
      </c>
      <c r="F22" s="4"/>
      <c r="G22" t="s">
        <v>48</v>
      </c>
    </row>
    <row r="23" spans="1:7" x14ac:dyDescent="0.3">
      <c r="A23" s="9" t="s">
        <v>56</v>
      </c>
      <c r="B23" s="1">
        <v>43192</v>
      </c>
      <c r="C23" t="s">
        <v>47</v>
      </c>
      <c r="D23">
        <v>5333901</v>
      </c>
      <c r="E23" s="8">
        <v>12525</v>
      </c>
      <c r="F23" s="4"/>
      <c r="G23" t="s">
        <v>47</v>
      </c>
    </row>
    <row r="24" spans="1:7" x14ac:dyDescent="0.3">
      <c r="A24" s="9" t="s">
        <v>56</v>
      </c>
      <c r="B24" s="1">
        <v>43192</v>
      </c>
      <c r="C24" t="s">
        <v>49</v>
      </c>
      <c r="D24">
        <v>5333902</v>
      </c>
      <c r="E24" s="8">
        <v>12525</v>
      </c>
      <c r="F24" s="4"/>
      <c r="G24" t="s">
        <v>49</v>
      </c>
    </row>
    <row r="25" spans="1:7" x14ac:dyDescent="0.3">
      <c r="A25" s="9" t="s">
        <v>56</v>
      </c>
      <c r="B25" s="1">
        <v>43194</v>
      </c>
      <c r="C25" t="s">
        <v>13</v>
      </c>
      <c r="E25" s="8">
        <v>17.28</v>
      </c>
      <c r="F25" s="4"/>
      <c r="G25" t="s">
        <v>13</v>
      </c>
    </row>
    <row r="26" spans="1:7" x14ac:dyDescent="0.3">
      <c r="A26" s="9" t="s">
        <v>56</v>
      </c>
      <c r="B26" s="1">
        <v>43203</v>
      </c>
      <c r="C26" t="s">
        <v>8</v>
      </c>
      <c r="E26" s="8">
        <v>99.04</v>
      </c>
      <c r="F26" s="4"/>
      <c r="G26" t="s">
        <v>8</v>
      </c>
    </row>
    <row r="27" spans="1:7" x14ac:dyDescent="0.3">
      <c r="A27" s="9" t="s">
        <v>56</v>
      </c>
      <c r="B27" s="1">
        <v>43195</v>
      </c>
      <c r="C27" t="s">
        <v>7</v>
      </c>
      <c r="E27" s="8"/>
      <c r="F27" s="4">
        <v>150000</v>
      </c>
      <c r="G27" t="s">
        <v>7</v>
      </c>
    </row>
    <row r="28" spans="1:7" x14ac:dyDescent="0.3">
      <c r="A28" s="9" t="s">
        <v>56</v>
      </c>
      <c r="B28" s="1">
        <v>43199</v>
      </c>
      <c r="C28" t="s">
        <v>46</v>
      </c>
      <c r="D28">
        <v>5333903</v>
      </c>
      <c r="E28" s="8">
        <v>19880</v>
      </c>
      <c r="F28" s="4"/>
      <c r="G28" t="s">
        <v>46</v>
      </c>
    </row>
    <row r="29" spans="1:7" x14ac:dyDescent="0.3">
      <c r="A29" s="9" t="s">
        <v>56</v>
      </c>
      <c r="B29" s="1">
        <v>43199</v>
      </c>
      <c r="C29" t="s">
        <v>48</v>
      </c>
      <c r="D29">
        <v>5333904</v>
      </c>
      <c r="E29" s="8">
        <v>20040</v>
      </c>
      <c r="F29" s="4"/>
      <c r="G29" t="s">
        <v>48</v>
      </c>
    </row>
    <row r="30" spans="1:7" x14ac:dyDescent="0.3">
      <c r="A30" s="9" t="s">
        <v>56</v>
      </c>
      <c r="B30" s="1">
        <v>43199</v>
      </c>
      <c r="C30" t="s">
        <v>47</v>
      </c>
      <c r="D30">
        <v>5333905</v>
      </c>
      <c r="E30" s="8">
        <v>20040</v>
      </c>
      <c r="F30" s="4"/>
      <c r="G30" t="s">
        <v>47</v>
      </c>
    </row>
    <row r="31" spans="1:7" x14ac:dyDescent="0.3">
      <c r="A31" s="9" t="s">
        <v>56</v>
      </c>
      <c r="B31" s="1">
        <v>43199</v>
      </c>
      <c r="C31" t="s">
        <v>49</v>
      </c>
      <c r="D31">
        <v>5333906</v>
      </c>
      <c r="E31" s="8">
        <v>20040</v>
      </c>
      <c r="F31" s="4"/>
      <c r="G31" t="s">
        <v>49</v>
      </c>
    </row>
    <row r="32" spans="1:7" x14ac:dyDescent="0.3">
      <c r="A32" s="9" t="s">
        <v>56</v>
      </c>
      <c r="B32" s="1">
        <v>43199</v>
      </c>
      <c r="C32" t="s">
        <v>58</v>
      </c>
      <c r="D32">
        <v>5333907</v>
      </c>
      <c r="E32" s="8">
        <v>24.47</v>
      </c>
      <c r="F32" s="4"/>
      <c r="G32" t="s">
        <v>58</v>
      </c>
    </row>
    <row r="33" spans="1:7" x14ac:dyDescent="0.3">
      <c r="A33" s="9" t="s">
        <v>56</v>
      </c>
      <c r="B33" s="1">
        <v>43223</v>
      </c>
      <c r="C33" t="s">
        <v>13</v>
      </c>
      <c r="E33" s="8">
        <v>17.28</v>
      </c>
      <c r="F33" s="4"/>
      <c r="G33" t="s">
        <v>13</v>
      </c>
    </row>
    <row r="34" spans="1:7" x14ac:dyDescent="0.3">
      <c r="A34" s="9" t="s">
        <v>56</v>
      </c>
      <c r="B34" s="1">
        <v>43229</v>
      </c>
      <c r="C34" t="s">
        <v>24</v>
      </c>
      <c r="E34" s="8">
        <v>261</v>
      </c>
      <c r="F34" s="4"/>
      <c r="G34" t="s">
        <v>24</v>
      </c>
    </row>
    <row r="35" spans="1:7" x14ac:dyDescent="0.3">
      <c r="A35" s="9" t="s">
        <v>56</v>
      </c>
      <c r="B35" s="1">
        <v>43244</v>
      </c>
      <c r="C35" t="s">
        <v>28</v>
      </c>
      <c r="E35" s="8">
        <v>33167</v>
      </c>
      <c r="F35" s="4"/>
      <c r="G35" t="s">
        <v>28</v>
      </c>
    </row>
    <row r="36" spans="1:7" x14ac:dyDescent="0.3">
      <c r="A36" s="9" t="s">
        <v>56</v>
      </c>
      <c r="B36" s="1">
        <v>43255</v>
      </c>
      <c r="C36" t="s">
        <v>13</v>
      </c>
      <c r="E36" s="8">
        <v>17.28</v>
      </c>
      <c r="F36" s="4"/>
      <c r="G36" t="s">
        <v>13</v>
      </c>
    </row>
    <row r="37" spans="1:7" x14ac:dyDescent="0.3">
      <c r="A37" s="9" t="s">
        <v>56</v>
      </c>
      <c r="B37" s="1">
        <v>43267</v>
      </c>
      <c r="C37" t="s">
        <v>58</v>
      </c>
      <c r="D37">
        <v>5333908</v>
      </c>
      <c r="E37" s="8">
        <v>10.5</v>
      </c>
      <c r="F37" s="4"/>
      <c r="G37" t="s">
        <v>58</v>
      </c>
    </row>
    <row r="38" spans="1:7" x14ac:dyDescent="0.3">
      <c r="A38" s="9" t="s">
        <v>56</v>
      </c>
      <c r="B38" s="1">
        <v>43280</v>
      </c>
      <c r="C38" t="s">
        <v>7</v>
      </c>
      <c r="E38" s="8"/>
      <c r="F38" s="4">
        <v>31233.58</v>
      </c>
      <c r="G38" t="s">
        <v>7</v>
      </c>
    </row>
    <row r="39" spans="1:7" x14ac:dyDescent="0.3">
      <c r="A39" s="9" t="s">
        <v>56</v>
      </c>
      <c r="B39" s="1">
        <v>43283</v>
      </c>
      <c r="C39" t="s">
        <v>46</v>
      </c>
      <c r="D39">
        <v>5333909</v>
      </c>
      <c r="E39" s="8">
        <v>19880</v>
      </c>
      <c r="F39" s="4"/>
      <c r="G39" t="s">
        <v>46</v>
      </c>
    </row>
    <row r="40" spans="1:7" x14ac:dyDescent="0.3">
      <c r="A40" s="9" t="s">
        <v>56</v>
      </c>
      <c r="B40" s="1">
        <v>43283</v>
      </c>
      <c r="C40" t="s">
        <v>48</v>
      </c>
      <c r="D40">
        <v>5333910</v>
      </c>
      <c r="E40" s="8">
        <v>20040</v>
      </c>
      <c r="F40" s="4"/>
      <c r="G40" t="s">
        <v>48</v>
      </c>
    </row>
    <row r="41" spans="1:7" x14ac:dyDescent="0.3">
      <c r="A41" s="9" t="s">
        <v>56</v>
      </c>
      <c r="B41" s="1">
        <v>43283</v>
      </c>
      <c r="C41" t="s">
        <v>47</v>
      </c>
      <c r="D41">
        <v>5333911</v>
      </c>
      <c r="E41" s="8">
        <v>20040</v>
      </c>
      <c r="F41" s="4"/>
      <c r="G41" t="s">
        <v>47</v>
      </c>
    </row>
    <row r="42" spans="1:7" x14ac:dyDescent="0.3">
      <c r="A42" s="9" t="s">
        <v>56</v>
      </c>
      <c r="B42" s="1">
        <v>43283</v>
      </c>
      <c r="C42" t="s">
        <v>49</v>
      </c>
      <c r="D42">
        <v>5333912</v>
      </c>
      <c r="E42" s="8">
        <v>20040</v>
      </c>
      <c r="F42" s="4"/>
      <c r="G42" t="s">
        <v>49</v>
      </c>
    </row>
    <row r="43" spans="1:7" x14ac:dyDescent="0.3">
      <c r="A43" s="9" t="s">
        <v>56</v>
      </c>
      <c r="B43" s="1">
        <v>43284</v>
      </c>
      <c r="C43" t="s">
        <v>13</v>
      </c>
      <c r="E43" s="8">
        <v>17.28</v>
      </c>
      <c r="F43" s="4"/>
      <c r="G43" t="s">
        <v>13</v>
      </c>
    </row>
    <row r="44" spans="1:7" x14ac:dyDescent="0.3">
      <c r="A44" s="9" t="s">
        <v>56</v>
      </c>
      <c r="B44" s="1">
        <v>43284</v>
      </c>
      <c r="C44" t="s">
        <v>7</v>
      </c>
      <c r="E44" s="8"/>
      <c r="F44" s="4">
        <v>150000</v>
      </c>
      <c r="G44" t="s">
        <v>7</v>
      </c>
    </row>
    <row r="45" spans="1:7" x14ac:dyDescent="0.3">
      <c r="A45" s="9" t="s">
        <v>56</v>
      </c>
      <c r="B45" s="1">
        <v>43289</v>
      </c>
      <c r="C45" t="s">
        <v>46</v>
      </c>
      <c r="D45">
        <v>5333913</v>
      </c>
      <c r="E45" s="8">
        <v>19880</v>
      </c>
      <c r="F45" s="4"/>
      <c r="G45" t="s">
        <v>46</v>
      </c>
    </row>
    <row r="46" spans="1:7" x14ac:dyDescent="0.3">
      <c r="A46" s="9" t="s">
        <v>56</v>
      </c>
      <c r="B46" s="1">
        <v>43289</v>
      </c>
      <c r="C46" t="s">
        <v>48</v>
      </c>
      <c r="D46">
        <v>5333914</v>
      </c>
      <c r="E46" s="8">
        <v>20040</v>
      </c>
      <c r="F46" s="4"/>
      <c r="G46" t="s">
        <v>48</v>
      </c>
    </row>
    <row r="47" spans="1:7" x14ac:dyDescent="0.3">
      <c r="A47" s="9" t="s">
        <v>56</v>
      </c>
      <c r="B47" s="1">
        <v>43289</v>
      </c>
      <c r="C47" t="s">
        <v>47</v>
      </c>
      <c r="D47">
        <v>5333915</v>
      </c>
      <c r="E47" s="8">
        <v>20040</v>
      </c>
      <c r="F47" s="4"/>
      <c r="G47" t="s">
        <v>47</v>
      </c>
    </row>
    <row r="48" spans="1:7" x14ac:dyDescent="0.3">
      <c r="A48" s="9" t="s">
        <v>56</v>
      </c>
      <c r="B48" s="1">
        <v>43289</v>
      </c>
      <c r="C48" t="s">
        <v>49</v>
      </c>
      <c r="D48">
        <v>5333916</v>
      </c>
      <c r="E48" s="8">
        <v>20040</v>
      </c>
      <c r="F48" s="4"/>
      <c r="G48" t="s">
        <v>49</v>
      </c>
    </row>
    <row r="49" spans="1:7" x14ac:dyDescent="0.3">
      <c r="A49" s="9" t="s">
        <v>56</v>
      </c>
      <c r="B49" s="1">
        <v>43293</v>
      </c>
      <c r="C49" t="s">
        <v>8</v>
      </c>
      <c r="E49" s="8">
        <v>98.11</v>
      </c>
      <c r="F49" s="4"/>
      <c r="G49" t="s">
        <v>8</v>
      </c>
    </row>
    <row r="50" spans="1:7" x14ac:dyDescent="0.3">
      <c r="A50" s="9" t="s">
        <v>56</v>
      </c>
      <c r="B50" s="1">
        <v>43300</v>
      </c>
      <c r="C50" t="s">
        <v>28</v>
      </c>
      <c r="E50" s="8">
        <v>8011</v>
      </c>
      <c r="F50" s="4"/>
      <c r="G50" t="s">
        <v>28</v>
      </c>
    </row>
    <row r="51" spans="1:7" x14ac:dyDescent="0.3">
      <c r="A51" s="9" t="s">
        <v>56</v>
      </c>
      <c r="B51" s="1">
        <v>43307</v>
      </c>
      <c r="C51" t="s">
        <v>29</v>
      </c>
      <c r="D51">
        <v>5333917</v>
      </c>
      <c r="E51" s="8">
        <v>151.16</v>
      </c>
      <c r="F51" s="4"/>
      <c r="G51" t="s">
        <v>29</v>
      </c>
    </row>
    <row r="52" spans="1:7" x14ac:dyDescent="0.3">
      <c r="A52" s="9" t="s">
        <v>56</v>
      </c>
      <c r="B52" s="1">
        <v>43307</v>
      </c>
      <c r="C52" t="s">
        <v>29</v>
      </c>
      <c r="D52">
        <v>5333919</v>
      </c>
      <c r="E52" s="8">
        <v>1080</v>
      </c>
      <c r="F52" s="4"/>
      <c r="G52" t="s">
        <v>29</v>
      </c>
    </row>
    <row r="53" spans="1:7" x14ac:dyDescent="0.3">
      <c r="A53" s="9" t="s">
        <v>56</v>
      </c>
      <c r="B53" s="1">
        <v>43313</v>
      </c>
      <c r="C53" t="s">
        <v>43</v>
      </c>
      <c r="E53" s="8">
        <v>15</v>
      </c>
      <c r="F53" s="4"/>
      <c r="G53" t="s">
        <v>43</v>
      </c>
    </row>
    <row r="54" spans="1:7" x14ac:dyDescent="0.3">
      <c r="A54" s="9" t="s">
        <v>56</v>
      </c>
      <c r="B54" s="1">
        <v>43314</v>
      </c>
      <c r="C54" t="s">
        <v>13</v>
      </c>
      <c r="E54" s="8">
        <v>17.28</v>
      </c>
      <c r="F54" s="4"/>
      <c r="G54" t="s">
        <v>13</v>
      </c>
    </row>
    <row r="55" spans="1:7" x14ac:dyDescent="0.3">
      <c r="A55" s="9" t="s">
        <v>56</v>
      </c>
      <c r="B55" s="1">
        <v>43334</v>
      </c>
      <c r="C55" t="s">
        <v>28</v>
      </c>
      <c r="E55" s="8">
        <v>24997</v>
      </c>
      <c r="F55" s="4"/>
      <c r="G55" t="s">
        <v>28</v>
      </c>
    </row>
    <row r="56" spans="1:7" x14ac:dyDescent="0.3">
      <c r="A56" s="9" t="s">
        <v>56</v>
      </c>
      <c r="B56" s="1">
        <v>43335</v>
      </c>
      <c r="C56" t="s">
        <v>44</v>
      </c>
      <c r="D56">
        <v>5333920</v>
      </c>
      <c r="E56" s="8">
        <v>10</v>
      </c>
      <c r="F56" s="4"/>
      <c r="G56" t="s">
        <v>44</v>
      </c>
    </row>
    <row r="57" spans="1:7" x14ac:dyDescent="0.3">
      <c r="A57" s="9" t="s">
        <v>56</v>
      </c>
      <c r="B57" s="1">
        <v>43347</v>
      </c>
      <c r="C57" t="s">
        <v>13</v>
      </c>
      <c r="E57" s="8">
        <v>17.28</v>
      </c>
      <c r="F57" s="4"/>
      <c r="G57" t="s">
        <v>13</v>
      </c>
    </row>
    <row r="58" spans="1:7" x14ac:dyDescent="0.3">
      <c r="A58" s="9" t="s">
        <v>56</v>
      </c>
      <c r="B58" s="1">
        <v>43361</v>
      </c>
      <c r="C58" t="s">
        <v>29</v>
      </c>
      <c r="D58">
        <v>5333921</v>
      </c>
      <c r="E58" s="8">
        <v>1080</v>
      </c>
      <c r="F58" s="4"/>
      <c r="G58" t="s">
        <v>29</v>
      </c>
    </row>
    <row r="59" spans="1:7" x14ac:dyDescent="0.3">
      <c r="A59" s="9" t="s">
        <v>56</v>
      </c>
      <c r="B59" s="1">
        <v>43361</v>
      </c>
      <c r="C59" t="s">
        <v>44</v>
      </c>
      <c r="D59">
        <v>5333922</v>
      </c>
      <c r="E59" s="8">
        <v>39</v>
      </c>
      <c r="F59" s="4"/>
      <c r="G59" t="s">
        <v>44</v>
      </c>
    </row>
    <row r="60" spans="1:7" x14ac:dyDescent="0.3">
      <c r="A60" s="9" t="s">
        <v>56</v>
      </c>
      <c r="B60" s="1">
        <v>43374</v>
      </c>
      <c r="C60" t="s">
        <v>7</v>
      </c>
      <c r="E60" s="8"/>
      <c r="F60" s="4">
        <v>26957.82</v>
      </c>
      <c r="G60" t="s">
        <v>7</v>
      </c>
    </row>
    <row r="61" spans="1:7" x14ac:dyDescent="0.3">
      <c r="A61" s="9" t="s">
        <v>56</v>
      </c>
      <c r="B61" s="1">
        <v>43375</v>
      </c>
      <c r="C61" t="s">
        <v>13</v>
      </c>
      <c r="E61" s="8">
        <v>17.28</v>
      </c>
      <c r="F61" s="4"/>
      <c r="G61" t="s">
        <v>13</v>
      </c>
    </row>
    <row r="62" spans="1:7" x14ac:dyDescent="0.3">
      <c r="A62" s="9" t="s">
        <v>56</v>
      </c>
      <c r="B62" s="1">
        <v>43384</v>
      </c>
      <c r="C62" t="s">
        <v>8</v>
      </c>
      <c r="E62" s="8">
        <v>117.22</v>
      </c>
      <c r="F62" s="4"/>
      <c r="G62" t="s">
        <v>8</v>
      </c>
    </row>
    <row r="63" spans="1:7" x14ac:dyDescent="0.3">
      <c r="A63" s="9" t="s">
        <v>56</v>
      </c>
      <c r="B63" s="1">
        <v>43392</v>
      </c>
      <c r="C63" t="s">
        <v>28</v>
      </c>
      <c r="D63" t="s">
        <v>76</v>
      </c>
      <c r="E63" s="8">
        <v>4550</v>
      </c>
      <c r="F63" s="4"/>
      <c r="G63" t="s">
        <v>28</v>
      </c>
    </row>
    <row r="64" spans="1:7" x14ac:dyDescent="0.3">
      <c r="A64" s="9" t="s">
        <v>56</v>
      </c>
      <c r="B64" s="1">
        <v>43398</v>
      </c>
      <c r="C64" t="s">
        <v>30</v>
      </c>
      <c r="E64" s="8">
        <v>25827</v>
      </c>
      <c r="F64" s="4"/>
      <c r="G64" t="s">
        <v>30</v>
      </c>
    </row>
    <row r="65" spans="1:21" x14ac:dyDescent="0.3">
      <c r="A65" s="9" t="s">
        <v>56</v>
      </c>
      <c r="B65" s="1">
        <v>43409</v>
      </c>
      <c r="C65" t="s">
        <v>13</v>
      </c>
      <c r="E65" s="8">
        <v>17.28</v>
      </c>
      <c r="F65" s="4"/>
      <c r="G65" t="s">
        <v>13</v>
      </c>
    </row>
    <row r="66" spans="1:21" x14ac:dyDescent="0.3">
      <c r="A66" s="9" t="s">
        <v>56</v>
      </c>
      <c r="B66" s="1">
        <v>43437</v>
      </c>
      <c r="C66" t="s">
        <v>0</v>
      </c>
      <c r="D66">
        <v>5333923</v>
      </c>
      <c r="E66" s="8">
        <v>14910</v>
      </c>
      <c r="F66" s="8"/>
      <c r="G66" t="s">
        <v>46</v>
      </c>
    </row>
    <row r="67" spans="1:21" x14ac:dyDescent="0.3">
      <c r="A67" s="9" t="s">
        <v>56</v>
      </c>
      <c r="B67" s="1">
        <v>43437</v>
      </c>
      <c r="C67" t="s">
        <v>1</v>
      </c>
      <c r="D67">
        <v>5333924</v>
      </c>
      <c r="E67" s="8">
        <v>15030</v>
      </c>
      <c r="F67" s="8"/>
      <c r="G67" t="s">
        <v>48</v>
      </c>
    </row>
    <row r="68" spans="1:21" x14ac:dyDescent="0.3">
      <c r="A68" s="9" t="s">
        <v>56</v>
      </c>
      <c r="B68" s="1">
        <v>43437</v>
      </c>
      <c r="C68" t="s">
        <v>2</v>
      </c>
      <c r="D68">
        <v>5333925</v>
      </c>
      <c r="E68" s="8">
        <v>15030</v>
      </c>
      <c r="F68" s="8"/>
      <c r="G68" t="s">
        <v>47</v>
      </c>
    </row>
    <row r="69" spans="1:21" x14ac:dyDescent="0.3">
      <c r="A69" s="9" t="s">
        <v>56</v>
      </c>
      <c r="B69" s="1">
        <v>43437</v>
      </c>
      <c r="C69" t="s">
        <v>3</v>
      </c>
      <c r="D69">
        <v>5333926</v>
      </c>
      <c r="E69" s="8">
        <v>15030</v>
      </c>
      <c r="F69" s="8"/>
      <c r="G69" t="s">
        <v>49</v>
      </c>
    </row>
    <row r="70" spans="1:21" x14ac:dyDescent="0.3">
      <c r="A70" s="9" t="s">
        <v>56</v>
      </c>
      <c r="B70" s="1">
        <v>43438</v>
      </c>
      <c r="C70" t="s">
        <v>13</v>
      </c>
      <c r="E70" s="8">
        <v>17.28</v>
      </c>
      <c r="G70" t="s">
        <v>13</v>
      </c>
    </row>
    <row r="71" spans="1:21" x14ac:dyDescent="0.3">
      <c r="A71" s="9" t="s">
        <v>56</v>
      </c>
      <c r="B71" s="1">
        <v>43464</v>
      </c>
      <c r="C71" t="s">
        <v>27</v>
      </c>
      <c r="D71">
        <v>5333927</v>
      </c>
      <c r="E71" s="8">
        <v>48.6</v>
      </c>
      <c r="F71" s="8"/>
      <c r="G71" s="4" t="s">
        <v>58</v>
      </c>
      <c r="H71" s="1"/>
    </row>
    <row r="72" spans="1:21" x14ac:dyDescent="0.3">
      <c r="A72" s="9" t="s">
        <v>56</v>
      </c>
      <c r="B72" s="1">
        <v>43464</v>
      </c>
      <c r="C72" t="s">
        <v>58</v>
      </c>
      <c r="D72">
        <v>5333928</v>
      </c>
      <c r="E72" s="8">
        <v>916.66</v>
      </c>
      <c r="F72" s="4"/>
      <c r="G72" t="s">
        <v>58</v>
      </c>
    </row>
    <row r="73" spans="1:21" x14ac:dyDescent="0.3">
      <c r="A73" s="9" t="s">
        <v>56</v>
      </c>
      <c r="B73" s="1">
        <v>43464</v>
      </c>
      <c r="C73" t="s">
        <v>29</v>
      </c>
      <c r="D73">
        <v>5333929</v>
      </c>
      <c r="E73" s="8">
        <v>2520</v>
      </c>
      <c r="G73" t="s">
        <v>29</v>
      </c>
      <c r="H73" s="1"/>
      <c r="I73" s="1"/>
      <c r="J73" s="4"/>
      <c r="K73" s="13"/>
      <c r="L73" s="13"/>
      <c r="M73" s="13"/>
      <c r="N73" s="13"/>
      <c r="O73" s="13"/>
      <c r="P73" s="13"/>
      <c r="R73" s="16"/>
      <c r="S73" s="16"/>
      <c r="T73" s="16"/>
      <c r="U73" s="16"/>
    </row>
    <row r="74" spans="1:21" x14ac:dyDescent="0.3">
      <c r="A74" s="9" t="s">
        <v>50</v>
      </c>
      <c r="B74" s="1">
        <v>43385</v>
      </c>
      <c r="C74" t="s">
        <v>7</v>
      </c>
      <c r="F74" s="4">
        <v>150000</v>
      </c>
      <c r="G74" t="s">
        <v>7</v>
      </c>
    </row>
    <row r="75" spans="1:21" x14ac:dyDescent="0.3">
      <c r="A75" s="9" t="s">
        <v>50</v>
      </c>
      <c r="B75" s="1">
        <v>43388</v>
      </c>
      <c r="C75" t="s">
        <v>46</v>
      </c>
      <c r="E75" s="4">
        <v>4960</v>
      </c>
      <c r="G75" t="s">
        <v>46</v>
      </c>
    </row>
    <row r="76" spans="1:21" x14ac:dyDescent="0.3">
      <c r="A76" s="9" t="s">
        <v>50</v>
      </c>
      <c r="B76" s="1">
        <v>43388</v>
      </c>
      <c r="C76" t="s">
        <v>48</v>
      </c>
      <c r="E76" s="4">
        <v>5000</v>
      </c>
      <c r="G76" t="s">
        <v>48</v>
      </c>
    </row>
    <row r="77" spans="1:21" x14ac:dyDescent="0.3">
      <c r="A77" s="9" t="s">
        <v>50</v>
      </c>
      <c r="B77" s="1">
        <v>43388</v>
      </c>
      <c r="C77" t="s">
        <v>47</v>
      </c>
      <c r="E77" s="4">
        <v>5000</v>
      </c>
      <c r="G77" t="s">
        <v>47</v>
      </c>
    </row>
    <row r="78" spans="1:21" x14ac:dyDescent="0.3">
      <c r="A78" s="9" t="s">
        <v>50</v>
      </c>
      <c r="B78" s="1">
        <v>43388</v>
      </c>
      <c r="C78" t="s">
        <v>49</v>
      </c>
      <c r="E78" s="4">
        <v>5000</v>
      </c>
      <c r="G78" t="s">
        <v>49</v>
      </c>
    </row>
    <row r="79" spans="1:21" x14ac:dyDescent="0.3">
      <c r="A79" s="9" t="s">
        <v>50</v>
      </c>
      <c r="B79" s="1">
        <v>43389</v>
      </c>
      <c r="C79" t="s">
        <v>46</v>
      </c>
      <c r="E79" s="4">
        <v>19890</v>
      </c>
      <c r="G79" t="s">
        <v>46</v>
      </c>
    </row>
    <row r="80" spans="1:21" x14ac:dyDescent="0.3">
      <c r="A80" s="9" t="s">
        <v>50</v>
      </c>
      <c r="B80" s="1">
        <v>43389</v>
      </c>
      <c r="C80" t="s">
        <v>48</v>
      </c>
      <c r="E80" s="4">
        <v>20050</v>
      </c>
      <c r="G80" t="s">
        <v>48</v>
      </c>
    </row>
    <row r="81" spans="1:7" x14ac:dyDescent="0.3">
      <c r="A81" s="9" t="s">
        <v>50</v>
      </c>
      <c r="B81" s="1">
        <v>43389</v>
      </c>
      <c r="C81" t="s">
        <v>47</v>
      </c>
      <c r="E81" s="4">
        <v>20050</v>
      </c>
      <c r="G81" t="s">
        <v>47</v>
      </c>
    </row>
    <row r="82" spans="1:7" x14ac:dyDescent="0.3">
      <c r="A82" s="9" t="s">
        <v>50</v>
      </c>
      <c r="B82" s="1">
        <v>43389</v>
      </c>
      <c r="C82" t="s">
        <v>49</v>
      </c>
      <c r="E82" s="4">
        <v>20050</v>
      </c>
      <c r="G82" t="s">
        <v>49</v>
      </c>
    </row>
    <row r="83" spans="1:7" x14ac:dyDescent="0.3">
      <c r="A83" s="9" t="s">
        <v>50</v>
      </c>
      <c r="B83" s="1">
        <v>43406</v>
      </c>
      <c r="C83" t="s">
        <v>50</v>
      </c>
      <c r="E83" s="4">
        <v>10.8</v>
      </c>
      <c r="G83" t="s">
        <v>8</v>
      </c>
    </row>
    <row r="84" spans="1:7" x14ac:dyDescent="0.3">
      <c r="A84" s="9" t="s">
        <v>50</v>
      </c>
      <c r="B84" s="1">
        <v>43419</v>
      </c>
      <c r="C84" t="s">
        <v>29</v>
      </c>
      <c r="E84" s="4">
        <v>1080</v>
      </c>
      <c r="G84" t="s">
        <v>29</v>
      </c>
    </row>
    <row r="85" spans="1:7" x14ac:dyDescent="0.3">
      <c r="A85" s="9" t="s">
        <v>50</v>
      </c>
      <c r="B85" s="1">
        <v>43436</v>
      </c>
      <c r="C85" t="s">
        <v>50</v>
      </c>
      <c r="E85" s="4">
        <v>10.8</v>
      </c>
      <c r="G85" t="s">
        <v>8</v>
      </c>
    </row>
    <row r="86" spans="1:7" x14ac:dyDescent="0.3">
      <c r="A86" s="9" t="s">
        <v>50</v>
      </c>
      <c r="B86" s="1">
        <v>43451</v>
      </c>
      <c r="C86" t="s">
        <v>74</v>
      </c>
      <c r="D86" t="s">
        <v>76</v>
      </c>
      <c r="E86" s="4">
        <v>24812</v>
      </c>
      <c r="G86" t="s">
        <v>28</v>
      </c>
    </row>
    <row r="87" spans="1:7" x14ac:dyDescent="0.3">
      <c r="A87" s="9" t="s">
        <v>50</v>
      </c>
      <c r="B87" s="1">
        <v>43451</v>
      </c>
      <c r="C87" t="s">
        <v>74</v>
      </c>
      <c r="D87" t="s">
        <v>75</v>
      </c>
      <c r="E87" s="4">
        <v>-24812</v>
      </c>
      <c r="F87" s="4"/>
      <c r="G87" t="s">
        <v>28</v>
      </c>
    </row>
    <row r="88" spans="1:7" x14ac:dyDescent="0.3">
      <c r="A88" s="9" t="s">
        <v>50</v>
      </c>
      <c r="B88" s="1">
        <v>43454</v>
      </c>
      <c r="C88" t="s">
        <v>74</v>
      </c>
      <c r="D88" t="s">
        <v>4</v>
      </c>
      <c r="E88" s="4">
        <v>24812</v>
      </c>
      <c r="G88" t="s">
        <v>28</v>
      </c>
    </row>
    <row r="89" spans="1:7" x14ac:dyDescent="0.3">
      <c r="A89" s="9" t="s">
        <v>50</v>
      </c>
      <c r="B89" s="1">
        <v>43465</v>
      </c>
      <c r="C89" t="s">
        <v>45</v>
      </c>
      <c r="D89" t="s">
        <v>4</v>
      </c>
      <c r="F89" s="4">
        <v>44307.7</v>
      </c>
      <c r="G89" t="s">
        <v>7</v>
      </c>
    </row>
    <row r="91" spans="1:7" x14ac:dyDescent="0.3">
      <c r="B91" s="1"/>
      <c r="E91" s="4"/>
    </row>
  </sheetData>
  <autoFilter ref="A3:G3" xr:uid="{00000000-0009-0000-0000-000006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G78"/>
  <sheetViews>
    <sheetView topLeftCell="A42" workbookViewId="0">
      <selection activeCell="G73" sqref="G73"/>
    </sheetView>
  </sheetViews>
  <sheetFormatPr baseColWidth="10" defaultRowHeight="14.4" x14ac:dyDescent="0.3"/>
  <cols>
    <col min="2" max="2" width="10.5546875" bestFit="1" customWidth="1"/>
    <col min="3" max="3" width="27" bestFit="1" customWidth="1"/>
    <col min="4" max="4" width="9.6640625" bestFit="1" customWidth="1"/>
    <col min="5" max="5" width="9.5546875" bestFit="1" customWidth="1"/>
    <col min="6" max="6" width="10.33203125" bestFit="1" customWidth="1"/>
    <col min="7" max="7" width="27" bestFit="1" customWidth="1"/>
  </cols>
  <sheetData>
    <row r="3" spans="1:7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</row>
    <row r="4" spans="1:7" x14ac:dyDescent="0.3">
      <c r="A4" s="9" t="s">
        <v>56</v>
      </c>
      <c r="B4" s="1">
        <v>42738</v>
      </c>
      <c r="C4" t="s">
        <v>13</v>
      </c>
      <c r="E4" s="8">
        <v>17.28</v>
      </c>
      <c r="F4" s="4"/>
      <c r="G4" t="s">
        <v>13</v>
      </c>
    </row>
    <row r="5" spans="1:7" x14ac:dyDescent="0.3">
      <c r="A5" s="9" t="s">
        <v>56</v>
      </c>
      <c r="B5" s="1">
        <v>42740</v>
      </c>
      <c r="C5" t="s">
        <v>29</v>
      </c>
      <c r="D5">
        <v>8942374</v>
      </c>
      <c r="E5" s="8">
        <v>240</v>
      </c>
      <c r="F5" s="4"/>
      <c r="G5" t="s">
        <v>29</v>
      </c>
    </row>
    <row r="6" spans="1:7" x14ac:dyDescent="0.3">
      <c r="A6" s="9" t="s">
        <v>56</v>
      </c>
      <c r="B6" s="1">
        <v>42746</v>
      </c>
      <c r="C6" t="s">
        <v>46</v>
      </c>
      <c r="D6" t="s">
        <v>4</v>
      </c>
      <c r="E6" s="8">
        <v>9940</v>
      </c>
      <c r="F6" s="4"/>
      <c r="G6" t="s">
        <v>46</v>
      </c>
    </row>
    <row r="7" spans="1:7" x14ac:dyDescent="0.3">
      <c r="A7" s="9" t="s">
        <v>56</v>
      </c>
      <c r="B7" s="1">
        <v>42746</v>
      </c>
      <c r="C7" t="s">
        <v>48</v>
      </c>
      <c r="D7" t="s">
        <v>4</v>
      </c>
      <c r="E7" s="8">
        <v>10020</v>
      </c>
      <c r="F7" s="4"/>
      <c r="G7" t="s">
        <v>48</v>
      </c>
    </row>
    <row r="8" spans="1:7" x14ac:dyDescent="0.3">
      <c r="A8" s="9" t="s">
        <v>56</v>
      </c>
      <c r="B8" s="1">
        <v>42746</v>
      </c>
      <c r="C8" t="s">
        <v>47</v>
      </c>
      <c r="D8" t="s">
        <v>4</v>
      </c>
      <c r="E8" s="8">
        <v>10020</v>
      </c>
      <c r="F8" s="4"/>
      <c r="G8" t="s">
        <v>47</v>
      </c>
    </row>
    <row r="9" spans="1:7" x14ac:dyDescent="0.3">
      <c r="A9" s="9" t="s">
        <v>56</v>
      </c>
      <c r="B9" s="1">
        <v>42746</v>
      </c>
      <c r="C9" t="s">
        <v>49</v>
      </c>
      <c r="D9" t="s">
        <v>4</v>
      </c>
      <c r="E9" s="8">
        <v>10020</v>
      </c>
      <c r="F9" s="4"/>
      <c r="G9" t="s">
        <v>49</v>
      </c>
    </row>
    <row r="10" spans="1:7" x14ac:dyDescent="0.3">
      <c r="A10" s="9" t="s">
        <v>56</v>
      </c>
      <c r="B10" s="1">
        <v>42747</v>
      </c>
      <c r="C10" t="s">
        <v>8</v>
      </c>
      <c r="E10" s="8">
        <v>131.31</v>
      </c>
      <c r="F10" s="4"/>
      <c r="G10" t="s">
        <v>8</v>
      </c>
    </row>
    <row r="11" spans="1:7" x14ac:dyDescent="0.3">
      <c r="A11" s="9" t="s">
        <v>56</v>
      </c>
      <c r="B11" s="1">
        <v>42752</v>
      </c>
      <c r="C11" t="s">
        <v>7</v>
      </c>
      <c r="E11" s="8"/>
      <c r="F11" s="4">
        <v>150000</v>
      </c>
      <c r="G11" t="s">
        <v>7</v>
      </c>
    </row>
    <row r="12" spans="1:7" x14ac:dyDescent="0.3">
      <c r="A12" s="9" t="s">
        <v>56</v>
      </c>
      <c r="B12" s="1">
        <v>42754</v>
      </c>
      <c r="C12" t="s">
        <v>28</v>
      </c>
      <c r="E12" s="8">
        <v>3606</v>
      </c>
      <c r="F12" s="4"/>
      <c r="G12" t="s">
        <v>28</v>
      </c>
    </row>
    <row r="13" spans="1:7" x14ac:dyDescent="0.3">
      <c r="A13" s="9" t="s">
        <v>56</v>
      </c>
      <c r="B13" s="1">
        <v>42753</v>
      </c>
      <c r="C13" t="s">
        <v>46</v>
      </c>
      <c r="D13" t="s">
        <v>4</v>
      </c>
      <c r="E13" s="8">
        <v>24850</v>
      </c>
      <c r="F13" s="4"/>
      <c r="G13" t="s">
        <v>46</v>
      </c>
    </row>
    <row r="14" spans="1:7" x14ac:dyDescent="0.3">
      <c r="A14" s="9" t="s">
        <v>56</v>
      </c>
      <c r="B14" s="1">
        <v>42753</v>
      </c>
      <c r="C14" t="s">
        <v>48</v>
      </c>
      <c r="D14" t="s">
        <v>4</v>
      </c>
      <c r="E14" s="8">
        <v>25050</v>
      </c>
      <c r="F14" s="4"/>
      <c r="G14" t="s">
        <v>48</v>
      </c>
    </row>
    <row r="15" spans="1:7" x14ac:dyDescent="0.3">
      <c r="A15" s="9" t="s">
        <v>56</v>
      </c>
      <c r="B15" s="1">
        <v>42753</v>
      </c>
      <c r="C15" t="s">
        <v>47</v>
      </c>
      <c r="D15" t="s">
        <v>4</v>
      </c>
      <c r="E15" s="8">
        <v>25050</v>
      </c>
      <c r="F15" s="4"/>
      <c r="G15" t="s">
        <v>47</v>
      </c>
    </row>
    <row r="16" spans="1:7" x14ac:dyDescent="0.3">
      <c r="A16" s="9" t="s">
        <v>56</v>
      </c>
      <c r="B16" s="1">
        <v>42753</v>
      </c>
      <c r="C16" t="s">
        <v>49</v>
      </c>
      <c r="D16" t="s">
        <v>4</v>
      </c>
      <c r="E16" s="8">
        <v>25050</v>
      </c>
      <c r="F16" s="4"/>
      <c r="G16" t="s">
        <v>49</v>
      </c>
    </row>
    <row r="17" spans="1:7" x14ac:dyDescent="0.3">
      <c r="A17" s="9" t="s">
        <v>56</v>
      </c>
      <c r="B17" s="1">
        <v>42765</v>
      </c>
      <c r="C17" t="s">
        <v>10</v>
      </c>
      <c r="D17" t="s">
        <v>4</v>
      </c>
      <c r="E17" s="8">
        <v>3565.06</v>
      </c>
      <c r="F17" s="4"/>
      <c r="G17" t="s">
        <v>10</v>
      </c>
    </row>
    <row r="18" spans="1:7" x14ac:dyDescent="0.3">
      <c r="A18" s="9" t="s">
        <v>56</v>
      </c>
      <c r="B18" s="1">
        <v>42768</v>
      </c>
      <c r="C18" t="s">
        <v>13</v>
      </c>
      <c r="E18" s="8">
        <v>17.28</v>
      </c>
      <c r="F18" s="4"/>
      <c r="G18" t="s">
        <v>13</v>
      </c>
    </row>
    <row r="19" spans="1:7" x14ac:dyDescent="0.3">
      <c r="A19" s="9" t="s">
        <v>56</v>
      </c>
      <c r="B19" s="1">
        <v>42785</v>
      </c>
      <c r="C19" t="s">
        <v>28</v>
      </c>
      <c r="E19" s="8">
        <v>24381</v>
      </c>
      <c r="F19" s="4"/>
      <c r="G19" t="s">
        <v>28</v>
      </c>
    </row>
    <row r="20" spans="1:7" x14ac:dyDescent="0.3">
      <c r="A20" s="9" t="s">
        <v>56</v>
      </c>
      <c r="B20" s="1">
        <v>42788</v>
      </c>
      <c r="C20" t="s">
        <v>40</v>
      </c>
      <c r="E20" s="8">
        <v>12128.15</v>
      </c>
      <c r="F20" s="4"/>
      <c r="G20" t="s">
        <v>57</v>
      </c>
    </row>
    <row r="21" spans="1:7" x14ac:dyDescent="0.3">
      <c r="A21" s="9" t="s">
        <v>56</v>
      </c>
      <c r="B21" s="1">
        <v>42796</v>
      </c>
      <c r="C21" t="s">
        <v>13</v>
      </c>
      <c r="E21" s="8">
        <v>17.28</v>
      </c>
      <c r="F21" s="4"/>
      <c r="G21" t="s">
        <v>13</v>
      </c>
    </row>
    <row r="22" spans="1:7" x14ac:dyDescent="0.3">
      <c r="A22" s="9" t="s">
        <v>56</v>
      </c>
      <c r="B22" s="1">
        <v>42809</v>
      </c>
      <c r="C22" t="s">
        <v>27</v>
      </c>
      <c r="D22">
        <v>8942377</v>
      </c>
      <c r="E22" s="8">
        <v>118.68</v>
      </c>
      <c r="F22" s="4"/>
      <c r="G22" t="s">
        <v>27</v>
      </c>
    </row>
    <row r="23" spans="1:7" x14ac:dyDescent="0.3">
      <c r="A23" s="9" t="s">
        <v>56</v>
      </c>
      <c r="B23" s="1">
        <v>42816</v>
      </c>
      <c r="C23" t="s">
        <v>46</v>
      </c>
      <c r="D23" t="s">
        <v>4</v>
      </c>
      <c r="E23" s="8">
        <v>3976</v>
      </c>
      <c r="F23" s="4"/>
      <c r="G23" t="s">
        <v>46</v>
      </c>
    </row>
    <row r="24" spans="1:7" x14ac:dyDescent="0.3">
      <c r="A24" s="9" t="s">
        <v>56</v>
      </c>
      <c r="B24" s="1">
        <v>42816</v>
      </c>
      <c r="C24" t="s">
        <v>48</v>
      </c>
      <c r="D24" t="s">
        <v>4</v>
      </c>
      <c r="E24" s="8">
        <v>4008</v>
      </c>
      <c r="F24" s="4"/>
      <c r="G24" t="s">
        <v>48</v>
      </c>
    </row>
    <row r="25" spans="1:7" x14ac:dyDescent="0.3">
      <c r="A25" s="9" t="s">
        <v>56</v>
      </c>
      <c r="B25" s="1">
        <v>42816</v>
      </c>
      <c r="C25" t="s">
        <v>47</v>
      </c>
      <c r="D25" t="s">
        <v>4</v>
      </c>
      <c r="E25" s="8">
        <v>4008</v>
      </c>
      <c r="F25" s="4"/>
      <c r="G25" t="s">
        <v>47</v>
      </c>
    </row>
    <row r="26" spans="1:7" x14ac:dyDescent="0.3">
      <c r="A26" s="9" t="s">
        <v>56</v>
      </c>
      <c r="B26" s="1">
        <v>42816</v>
      </c>
      <c r="C26" t="s">
        <v>49</v>
      </c>
      <c r="D26" t="s">
        <v>4</v>
      </c>
      <c r="E26" s="8">
        <v>4008</v>
      </c>
      <c r="F26" s="4"/>
      <c r="G26" t="s">
        <v>49</v>
      </c>
    </row>
    <row r="27" spans="1:7" x14ac:dyDescent="0.3">
      <c r="A27" s="9" t="s">
        <v>56</v>
      </c>
      <c r="B27" s="1">
        <v>42828</v>
      </c>
      <c r="C27" t="s">
        <v>7</v>
      </c>
      <c r="E27" s="8"/>
      <c r="F27" s="4">
        <v>27812.45</v>
      </c>
      <c r="G27" t="s">
        <v>7</v>
      </c>
    </row>
    <row r="28" spans="1:7" x14ac:dyDescent="0.3">
      <c r="A28" s="9" t="s">
        <v>56</v>
      </c>
      <c r="B28" s="1">
        <v>42829</v>
      </c>
      <c r="C28" t="s">
        <v>13</v>
      </c>
      <c r="E28" s="8">
        <v>17.28</v>
      </c>
      <c r="F28" s="4"/>
      <c r="G28" t="s">
        <v>13</v>
      </c>
    </row>
    <row r="29" spans="1:7" x14ac:dyDescent="0.3">
      <c r="A29" s="9" t="s">
        <v>56</v>
      </c>
      <c r="B29" s="1">
        <v>42829</v>
      </c>
      <c r="C29" t="s">
        <v>7</v>
      </c>
      <c r="E29" s="8"/>
      <c r="F29" s="4">
        <v>150000</v>
      </c>
      <c r="G29" t="s">
        <v>7</v>
      </c>
    </row>
    <row r="30" spans="1:7" x14ac:dyDescent="0.3">
      <c r="A30" s="9" t="s">
        <v>56</v>
      </c>
      <c r="B30" s="1">
        <v>42830</v>
      </c>
      <c r="C30" t="s">
        <v>46</v>
      </c>
      <c r="D30" t="s">
        <v>4</v>
      </c>
      <c r="E30" s="8">
        <v>24850</v>
      </c>
      <c r="F30" s="4"/>
      <c r="G30" t="s">
        <v>46</v>
      </c>
    </row>
    <row r="31" spans="1:7" x14ac:dyDescent="0.3">
      <c r="A31" s="9" t="s">
        <v>56</v>
      </c>
      <c r="B31" s="1">
        <v>42830</v>
      </c>
      <c r="C31" t="s">
        <v>48</v>
      </c>
      <c r="D31" t="s">
        <v>4</v>
      </c>
      <c r="E31" s="8">
        <v>25050</v>
      </c>
      <c r="F31" s="4"/>
      <c r="G31" t="s">
        <v>48</v>
      </c>
    </row>
    <row r="32" spans="1:7" x14ac:dyDescent="0.3">
      <c r="A32" s="9" t="s">
        <v>56</v>
      </c>
      <c r="B32" s="1">
        <v>42830</v>
      </c>
      <c r="C32" t="s">
        <v>47</v>
      </c>
      <c r="D32" t="s">
        <v>4</v>
      </c>
      <c r="E32" s="8">
        <v>25050</v>
      </c>
      <c r="F32" s="4"/>
      <c r="G32" t="s">
        <v>47</v>
      </c>
    </row>
    <row r="33" spans="1:7" x14ac:dyDescent="0.3">
      <c r="A33" s="9" t="s">
        <v>56</v>
      </c>
      <c r="B33" s="1">
        <v>42830</v>
      </c>
      <c r="C33" t="s">
        <v>49</v>
      </c>
      <c r="D33" t="s">
        <v>4</v>
      </c>
      <c r="E33" s="8">
        <v>25050</v>
      </c>
      <c r="F33" s="4"/>
      <c r="G33" t="s">
        <v>49</v>
      </c>
    </row>
    <row r="34" spans="1:7" x14ac:dyDescent="0.3">
      <c r="A34" s="9" t="s">
        <v>56</v>
      </c>
      <c r="B34" s="1">
        <v>42845</v>
      </c>
      <c r="C34" t="s">
        <v>28</v>
      </c>
      <c r="E34" s="8">
        <v>3755</v>
      </c>
      <c r="F34" s="4"/>
      <c r="G34" t="s">
        <v>28</v>
      </c>
    </row>
    <row r="35" spans="1:7" x14ac:dyDescent="0.3">
      <c r="A35" s="9" t="s">
        <v>56</v>
      </c>
      <c r="B35" s="1">
        <v>42838</v>
      </c>
      <c r="C35" t="s">
        <v>8</v>
      </c>
      <c r="E35" s="8">
        <v>120.06</v>
      </c>
      <c r="F35" s="4"/>
      <c r="G35" t="s">
        <v>8</v>
      </c>
    </row>
    <row r="36" spans="1:7" x14ac:dyDescent="0.3">
      <c r="A36" s="9" t="s">
        <v>56</v>
      </c>
      <c r="B36" s="1">
        <v>42858</v>
      </c>
      <c r="C36" t="s">
        <v>13</v>
      </c>
      <c r="E36" s="8">
        <v>17.28</v>
      </c>
      <c r="F36" s="4"/>
      <c r="G36" t="s">
        <v>13</v>
      </c>
    </row>
    <row r="37" spans="1:7" x14ac:dyDescent="0.3">
      <c r="A37" s="9" t="s">
        <v>56</v>
      </c>
      <c r="B37" s="1">
        <v>42864</v>
      </c>
      <c r="C37" t="s">
        <v>24</v>
      </c>
      <c r="E37" s="8">
        <v>261</v>
      </c>
      <c r="F37" s="4"/>
      <c r="G37" t="s">
        <v>24</v>
      </c>
    </row>
    <row r="38" spans="1:7" x14ac:dyDescent="0.3">
      <c r="A38" s="9" t="s">
        <v>56</v>
      </c>
      <c r="B38" s="1">
        <v>42877</v>
      </c>
      <c r="C38" t="s">
        <v>28</v>
      </c>
      <c r="E38" s="8">
        <v>24997</v>
      </c>
      <c r="F38" s="4"/>
      <c r="G38" t="s">
        <v>28</v>
      </c>
    </row>
    <row r="39" spans="1:7" x14ac:dyDescent="0.3">
      <c r="A39" s="9" t="s">
        <v>56</v>
      </c>
      <c r="B39" s="1">
        <v>42888</v>
      </c>
      <c r="C39" t="s">
        <v>13</v>
      </c>
      <c r="E39" s="8">
        <v>17.28</v>
      </c>
      <c r="F39" s="4"/>
      <c r="G39" t="s">
        <v>13</v>
      </c>
    </row>
    <row r="40" spans="1:7" x14ac:dyDescent="0.3">
      <c r="A40" s="9" t="s">
        <v>56</v>
      </c>
      <c r="B40" s="1">
        <v>42892</v>
      </c>
      <c r="C40" t="s">
        <v>46</v>
      </c>
      <c r="D40" t="s">
        <v>4</v>
      </c>
      <c r="E40" s="8">
        <v>9940</v>
      </c>
      <c r="F40" s="4"/>
      <c r="G40" t="s">
        <v>46</v>
      </c>
    </row>
    <row r="41" spans="1:7" x14ac:dyDescent="0.3">
      <c r="A41" s="9" t="s">
        <v>56</v>
      </c>
      <c r="B41" s="1">
        <v>42892</v>
      </c>
      <c r="C41" t="s">
        <v>48</v>
      </c>
      <c r="D41" t="s">
        <v>4</v>
      </c>
      <c r="E41" s="8">
        <v>10020</v>
      </c>
      <c r="F41" s="4"/>
      <c r="G41" t="s">
        <v>48</v>
      </c>
    </row>
    <row r="42" spans="1:7" x14ac:dyDescent="0.3">
      <c r="A42" s="9" t="s">
        <v>56</v>
      </c>
      <c r="B42" s="1">
        <v>42892</v>
      </c>
      <c r="C42" t="s">
        <v>47</v>
      </c>
      <c r="D42" t="s">
        <v>4</v>
      </c>
      <c r="E42" s="8">
        <v>10020</v>
      </c>
      <c r="F42" s="4"/>
      <c r="G42" t="s">
        <v>47</v>
      </c>
    </row>
    <row r="43" spans="1:7" x14ac:dyDescent="0.3">
      <c r="A43" s="9" t="s">
        <v>56</v>
      </c>
      <c r="B43" s="1">
        <v>42892</v>
      </c>
      <c r="C43" t="s">
        <v>49</v>
      </c>
      <c r="D43" t="s">
        <v>4</v>
      </c>
      <c r="E43" s="8">
        <v>10020</v>
      </c>
      <c r="F43" s="4"/>
      <c r="G43" t="s">
        <v>49</v>
      </c>
    </row>
    <row r="44" spans="1:7" x14ac:dyDescent="0.3">
      <c r="A44" s="9" t="s">
        <v>56</v>
      </c>
      <c r="B44" s="1">
        <v>42916</v>
      </c>
      <c r="C44" t="s">
        <v>7</v>
      </c>
      <c r="E44" s="8"/>
      <c r="F44" s="4">
        <v>27668.62</v>
      </c>
      <c r="G44" t="s">
        <v>7</v>
      </c>
    </row>
    <row r="45" spans="1:7" x14ac:dyDescent="0.3">
      <c r="A45" s="9" t="s">
        <v>56</v>
      </c>
      <c r="B45" s="1">
        <v>42920</v>
      </c>
      <c r="C45" t="s">
        <v>13</v>
      </c>
      <c r="E45" s="8">
        <v>17.28</v>
      </c>
      <c r="F45" s="4"/>
      <c r="G45" t="s">
        <v>13</v>
      </c>
    </row>
    <row r="46" spans="1:7" x14ac:dyDescent="0.3">
      <c r="A46" s="9" t="s">
        <v>56</v>
      </c>
      <c r="B46" s="1">
        <v>42921</v>
      </c>
      <c r="C46" t="s">
        <v>7</v>
      </c>
      <c r="E46" s="8"/>
      <c r="F46" s="4">
        <v>150000</v>
      </c>
      <c r="G46" t="s">
        <v>7</v>
      </c>
    </row>
    <row r="47" spans="1:7" x14ac:dyDescent="0.3">
      <c r="A47" s="9" t="s">
        <v>56</v>
      </c>
      <c r="B47" s="1">
        <v>42922</v>
      </c>
      <c r="C47" t="s">
        <v>46</v>
      </c>
      <c r="D47" t="s">
        <v>4</v>
      </c>
      <c r="E47" s="8">
        <v>29820</v>
      </c>
      <c r="F47" s="4"/>
      <c r="G47" t="s">
        <v>46</v>
      </c>
    </row>
    <row r="48" spans="1:7" x14ac:dyDescent="0.3">
      <c r="A48" s="9" t="s">
        <v>56</v>
      </c>
      <c r="B48" s="1">
        <v>42923</v>
      </c>
      <c r="C48" t="s">
        <v>48</v>
      </c>
      <c r="D48" t="s">
        <v>4</v>
      </c>
      <c r="E48" s="8">
        <v>30060</v>
      </c>
      <c r="F48" s="4"/>
      <c r="G48" t="s">
        <v>48</v>
      </c>
    </row>
    <row r="49" spans="1:7" x14ac:dyDescent="0.3">
      <c r="A49" s="9" t="s">
        <v>56</v>
      </c>
      <c r="B49" s="1">
        <v>42922</v>
      </c>
      <c r="C49" t="s">
        <v>47</v>
      </c>
      <c r="D49" t="s">
        <v>4</v>
      </c>
      <c r="E49" s="8">
        <v>30060</v>
      </c>
      <c r="F49" s="4"/>
      <c r="G49" t="s">
        <v>47</v>
      </c>
    </row>
    <row r="50" spans="1:7" x14ac:dyDescent="0.3">
      <c r="A50" s="9" t="s">
        <v>56</v>
      </c>
      <c r="B50" s="1">
        <v>42922</v>
      </c>
      <c r="C50" t="s">
        <v>49</v>
      </c>
      <c r="D50" t="s">
        <v>4</v>
      </c>
      <c r="E50" s="8">
        <v>30060</v>
      </c>
      <c r="F50" s="4"/>
      <c r="G50" t="s">
        <v>49</v>
      </c>
    </row>
    <row r="51" spans="1:7" x14ac:dyDescent="0.3">
      <c r="A51" s="9" t="s">
        <v>56</v>
      </c>
      <c r="B51" s="1">
        <v>42929</v>
      </c>
      <c r="C51" t="s">
        <v>8</v>
      </c>
      <c r="E51" s="8">
        <v>101.41</v>
      </c>
      <c r="F51" s="4"/>
      <c r="G51" t="s">
        <v>8</v>
      </c>
    </row>
    <row r="52" spans="1:7" x14ac:dyDescent="0.3">
      <c r="A52" s="9" t="s">
        <v>56</v>
      </c>
      <c r="B52" s="1">
        <v>42935</v>
      </c>
      <c r="C52" t="s">
        <v>28</v>
      </c>
      <c r="E52" s="8">
        <v>3780</v>
      </c>
      <c r="F52" s="4"/>
      <c r="G52" t="s">
        <v>28</v>
      </c>
    </row>
    <row r="53" spans="1:7" x14ac:dyDescent="0.3">
      <c r="A53" s="9" t="s">
        <v>56</v>
      </c>
      <c r="B53" s="1">
        <v>42939</v>
      </c>
      <c r="C53" t="s">
        <v>29</v>
      </c>
      <c r="D53">
        <v>8942378</v>
      </c>
      <c r="E53" s="8">
        <v>179.63</v>
      </c>
      <c r="F53" s="4"/>
      <c r="G53" t="s">
        <v>29</v>
      </c>
    </row>
    <row r="54" spans="1:7" x14ac:dyDescent="0.3">
      <c r="A54" s="9" t="s">
        <v>56</v>
      </c>
      <c r="B54" s="1">
        <v>42949</v>
      </c>
      <c r="C54" t="s">
        <v>13</v>
      </c>
      <c r="E54" s="7">
        <v>17.28</v>
      </c>
      <c r="F54" s="4"/>
      <c r="G54" t="s">
        <v>13</v>
      </c>
    </row>
    <row r="55" spans="1:7" x14ac:dyDescent="0.3">
      <c r="A55" s="9" t="s">
        <v>56</v>
      </c>
      <c r="B55" s="1">
        <v>42949</v>
      </c>
      <c r="C55" t="s">
        <v>8</v>
      </c>
      <c r="E55" s="7">
        <v>40</v>
      </c>
      <c r="F55" s="4"/>
      <c r="G55" t="s">
        <v>8</v>
      </c>
    </row>
    <row r="56" spans="1:7" x14ac:dyDescent="0.3">
      <c r="A56" s="9" t="s">
        <v>56</v>
      </c>
      <c r="B56" s="1">
        <v>42966</v>
      </c>
      <c r="C56" t="s">
        <v>28</v>
      </c>
      <c r="E56" s="8">
        <v>24997</v>
      </c>
      <c r="F56" s="4"/>
      <c r="G56" t="s">
        <v>28</v>
      </c>
    </row>
    <row r="57" spans="1:7" x14ac:dyDescent="0.3">
      <c r="A57" s="9" t="s">
        <v>56</v>
      </c>
      <c r="B57" s="1">
        <v>42982</v>
      </c>
      <c r="C57" t="s">
        <v>13</v>
      </c>
      <c r="E57" s="8">
        <v>17.28</v>
      </c>
      <c r="F57" s="4"/>
      <c r="G57" t="s">
        <v>13</v>
      </c>
    </row>
    <row r="58" spans="1:7" x14ac:dyDescent="0.3">
      <c r="A58" s="9" t="s">
        <v>56</v>
      </c>
      <c r="B58" s="1">
        <v>42983</v>
      </c>
      <c r="C58" t="s">
        <v>29</v>
      </c>
      <c r="D58">
        <v>8942379</v>
      </c>
      <c r="E58" s="8">
        <v>1050</v>
      </c>
      <c r="F58" s="4"/>
      <c r="G58" t="s">
        <v>29</v>
      </c>
    </row>
    <row r="59" spans="1:7" x14ac:dyDescent="0.3">
      <c r="A59" s="9" t="s">
        <v>56</v>
      </c>
      <c r="B59" s="1">
        <v>43007</v>
      </c>
      <c r="C59" t="s">
        <v>7</v>
      </c>
      <c r="E59" s="8"/>
      <c r="F59" s="4">
        <v>28548.04</v>
      </c>
      <c r="G59" t="s">
        <v>7</v>
      </c>
    </row>
    <row r="60" spans="1:7" x14ac:dyDescent="0.3">
      <c r="A60" s="9" t="s">
        <v>56</v>
      </c>
      <c r="B60" s="1">
        <v>43010</v>
      </c>
      <c r="C60" t="s">
        <v>46</v>
      </c>
      <c r="D60" t="s">
        <v>4</v>
      </c>
      <c r="E60" s="8">
        <v>6461</v>
      </c>
      <c r="F60" s="4"/>
      <c r="G60" t="s">
        <v>46</v>
      </c>
    </row>
    <row r="61" spans="1:7" x14ac:dyDescent="0.3">
      <c r="A61" s="9" t="s">
        <v>56</v>
      </c>
      <c r="B61" s="1">
        <v>43010</v>
      </c>
      <c r="C61" t="s">
        <v>48</v>
      </c>
      <c r="D61" t="s">
        <v>4</v>
      </c>
      <c r="E61" s="8">
        <v>6513</v>
      </c>
      <c r="F61" s="4"/>
      <c r="G61" t="s">
        <v>48</v>
      </c>
    </row>
    <row r="62" spans="1:7" x14ac:dyDescent="0.3">
      <c r="A62" s="9" t="s">
        <v>56</v>
      </c>
      <c r="B62" s="1">
        <v>43010</v>
      </c>
      <c r="C62" t="s">
        <v>47</v>
      </c>
      <c r="D62" t="s">
        <v>4</v>
      </c>
      <c r="E62" s="8">
        <v>6513</v>
      </c>
      <c r="F62" s="4"/>
      <c r="G62" t="s">
        <v>47</v>
      </c>
    </row>
    <row r="63" spans="1:7" x14ac:dyDescent="0.3">
      <c r="A63" s="9" t="s">
        <v>56</v>
      </c>
      <c r="B63" s="1">
        <v>43010</v>
      </c>
      <c r="C63" t="s">
        <v>49</v>
      </c>
      <c r="D63" t="s">
        <v>4</v>
      </c>
      <c r="E63" s="8">
        <v>6513</v>
      </c>
      <c r="F63" s="4"/>
      <c r="G63" t="s">
        <v>49</v>
      </c>
    </row>
    <row r="64" spans="1:7" x14ac:dyDescent="0.3">
      <c r="A64" s="9" t="s">
        <v>56</v>
      </c>
      <c r="B64" s="1">
        <v>43011</v>
      </c>
      <c r="C64" t="s">
        <v>13</v>
      </c>
      <c r="E64" s="8">
        <v>17.28</v>
      </c>
      <c r="F64" s="4"/>
      <c r="G64" t="s">
        <v>13</v>
      </c>
    </row>
    <row r="65" spans="1:7" x14ac:dyDescent="0.3">
      <c r="A65" s="9" t="s">
        <v>56</v>
      </c>
      <c r="B65" s="1">
        <v>43011</v>
      </c>
      <c r="C65" t="s">
        <v>29</v>
      </c>
      <c r="D65">
        <v>8942380</v>
      </c>
      <c r="E65" s="8">
        <v>1050</v>
      </c>
      <c r="F65" s="4"/>
      <c r="G65" t="s">
        <v>29</v>
      </c>
    </row>
    <row r="66" spans="1:7" x14ac:dyDescent="0.3">
      <c r="A66" s="9" t="s">
        <v>56</v>
      </c>
      <c r="B66" s="1">
        <v>43012</v>
      </c>
      <c r="C66" t="s">
        <v>7</v>
      </c>
      <c r="E66" s="8"/>
      <c r="F66" s="4">
        <v>150000</v>
      </c>
      <c r="G66" t="s">
        <v>7</v>
      </c>
    </row>
    <row r="67" spans="1:7" x14ac:dyDescent="0.3">
      <c r="A67" s="9" t="s">
        <v>56</v>
      </c>
      <c r="B67" s="1">
        <v>43012</v>
      </c>
      <c r="C67" t="s">
        <v>46</v>
      </c>
      <c r="D67" t="s">
        <v>4</v>
      </c>
      <c r="E67" s="8">
        <v>29820</v>
      </c>
      <c r="F67" s="4"/>
      <c r="G67" t="s">
        <v>46</v>
      </c>
    </row>
    <row r="68" spans="1:7" x14ac:dyDescent="0.3">
      <c r="A68" s="9" t="s">
        <v>56</v>
      </c>
      <c r="B68" s="1">
        <v>43013</v>
      </c>
      <c r="C68" t="s">
        <v>48</v>
      </c>
      <c r="D68" t="s">
        <v>4</v>
      </c>
      <c r="E68" s="8">
        <v>30060</v>
      </c>
      <c r="F68" s="4"/>
      <c r="G68" t="s">
        <v>48</v>
      </c>
    </row>
    <row r="69" spans="1:7" x14ac:dyDescent="0.3">
      <c r="A69" s="9" t="s">
        <v>56</v>
      </c>
      <c r="B69" s="1">
        <v>43013</v>
      </c>
      <c r="C69" t="s">
        <v>47</v>
      </c>
      <c r="D69" t="s">
        <v>4</v>
      </c>
      <c r="E69" s="8">
        <v>30060</v>
      </c>
      <c r="F69" s="4"/>
      <c r="G69" t="s">
        <v>47</v>
      </c>
    </row>
    <row r="70" spans="1:7" x14ac:dyDescent="0.3">
      <c r="A70" s="9" t="s">
        <v>56</v>
      </c>
      <c r="B70" s="1">
        <v>43013</v>
      </c>
      <c r="C70" t="s">
        <v>49</v>
      </c>
      <c r="D70" t="s">
        <v>4</v>
      </c>
      <c r="E70" s="8">
        <v>30060</v>
      </c>
      <c r="F70" s="4"/>
      <c r="G70" t="s">
        <v>49</v>
      </c>
    </row>
    <row r="71" spans="1:7" x14ac:dyDescent="0.3">
      <c r="A71" s="9" t="s">
        <v>56</v>
      </c>
      <c r="B71" s="1">
        <v>43020</v>
      </c>
      <c r="C71" t="s">
        <v>8</v>
      </c>
      <c r="E71" s="8">
        <v>90</v>
      </c>
      <c r="F71" s="4"/>
      <c r="G71" t="s">
        <v>8</v>
      </c>
    </row>
    <row r="72" spans="1:7" x14ac:dyDescent="0.3">
      <c r="A72" s="9" t="s">
        <v>56</v>
      </c>
      <c r="B72" s="1">
        <v>43027</v>
      </c>
      <c r="C72" t="s">
        <v>28</v>
      </c>
      <c r="E72" s="8">
        <v>3575</v>
      </c>
      <c r="F72" s="4"/>
      <c r="G72" t="s">
        <v>28</v>
      </c>
    </row>
    <row r="73" spans="1:7" x14ac:dyDescent="0.3">
      <c r="A73" s="9" t="s">
        <v>56</v>
      </c>
      <c r="B73" s="1">
        <v>43034</v>
      </c>
      <c r="C73" t="s">
        <v>30</v>
      </c>
      <c r="E73" s="8">
        <v>25234</v>
      </c>
      <c r="F73" s="4"/>
      <c r="G73" t="s">
        <v>30</v>
      </c>
    </row>
    <row r="74" spans="1:7" x14ac:dyDescent="0.3">
      <c r="A74" s="9" t="s">
        <v>56</v>
      </c>
      <c r="B74" s="1">
        <v>43042</v>
      </c>
      <c r="C74" t="s">
        <v>13</v>
      </c>
      <c r="E74" s="8">
        <v>18.48</v>
      </c>
      <c r="F74" s="4"/>
      <c r="G74" t="s">
        <v>13</v>
      </c>
    </row>
    <row r="75" spans="1:7" x14ac:dyDescent="0.3">
      <c r="A75" s="9" t="s">
        <v>56</v>
      </c>
      <c r="B75" s="1">
        <v>43043</v>
      </c>
      <c r="C75" t="s">
        <v>29</v>
      </c>
      <c r="D75">
        <v>8942381</v>
      </c>
      <c r="E75" s="8">
        <v>1050</v>
      </c>
      <c r="F75" s="4"/>
      <c r="G75" t="s">
        <v>29</v>
      </c>
    </row>
    <row r="76" spans="1:7" x14ac:dyDescent="0.3">
      <c r="A76" s="9" t="s">
        <v>56</v>
      </c>
      <c r="B76" s="1">
        <v>43061</v>
      </c>
      <c r="C76" t="s">
        <v>28</v>
      </c>
      <c r="E76" s="8">
        <v>24822</v>
      </c>
      <c r="F76" s="4"/>
      <c r="G76" t="s">
        <v>28</v>
      </c>
    </row>
    <row r="77" spans="1:7" x14ac:dyDescent="0.3">
      <c r="A77" s="9" t="s">
        <v>56</v>
      </c>
      <c r="B77" s="1">
        <v>43073</v>
      </c>
      <c r="C77" t="s">
        <v>13</v>
      </c>
      <c r="E77" s="8">
        <v>17.28</v>
      </c>
      <c r="F77" s="4"/>
      <c r="G77" t="s">
        <v>13</v>
      </c>
    </row>
    <row r="78" spans="1:7" x14ac:dyDescent="0.3">
      <c r="A78" s="9" t="s">
        <v>56</v>
      </c>
      <c r="B78" s="1">
        <v>43099</v>
      </c>
      <c r="C78" t="s">
        <v>7</v>
      </c>
      <c r="E78" s="8"/>
      <c r="F78" s="4">
        <v>53450.37</v>
      </c>
      <c r="G78" t="s">
        <v>7</v>
      </c>
    </row>
  </sheetData>
  <autoFilter ref="A3:G3" xr:uid="{00000000-0009-0000-0000-000007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G92"/>
  <sheetViews>
    <sheetView topLeftCell="A22" workbookViewId="0">
      <selection activeCell="I35" sqref="I35"/>
    </sheetView>
  </sheetViews>
  <sheetFormatPr baseColWidth="10" defaultRowHeight="14.4" x14ac:dyDescent="0.3"/>
  <cols>
    <col min="1" max="1" width="11.5546875" bestFit="1" customWidth="1"/>
    <col min="2" max="2" width="10.5546875" bestFit="1" customWidth="1"/>
    <col min="3" max="3" width="30.77734375" bestFit="1" customWidth="1"/>
    <col min="4" max="4" width="9.6640625" bestFit="1" customWidth="1"/>
    <col min="5" max="5" width="9.5546875" bestFit="1" customWidth="1"/>
    <col min="6" max="6" width="10.33203125" bestFit="1" customWidth="1"/>
    <col min="7" max="7" width="27" bestFit="1" customWidth="1"/>
  </cols>
  <sheetData>
    <row r="3" spans="1:7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</row>
    <row r="4" spans="1:7" x14ac:dyDescent="0.3">
      <c r="A4" s="9" t="s">
        <v>56</v>
      </c>
      <c r="B4" s="1">
        <v>42374</v>
      </c>
      <c r="C4" t="s">
        <v>13</v>
      </c>
      <c r="E4" s="8">
        <v>17.16</v>
      </c>
      <c r="F4" s="4"/>
      <c r="G4" t="s">
        <v>13</v>
      </c>
    </row>
    <row r="5" spans="1:7" x14ac:dyDescent="0.3">
      <c r="A5" s="9" t="s">
        <v>56</v>
      </c>
      <c r="B5" s="1">
        <v>42380</v>
      </c>
      <c r="C5" t="s">
        <v>46</v>
      </c>
      <c r="D5" s="9" t="s">
        <v>4</v>
      </c>
      <c r="E5" s="8">
        <v>29820</v>
      </c>
      <c r="F5" s="4"/>
      <c r="G5" t="s">
        <v>46</v>
      </c>
    </row>
    <row r="6" spans="1:7" x14ac:dyDescent="0.3">
      <c r="A6" s="9" t="s">
        <v>56</v>
      </c>
      <c r="B6" s="1">
        <v>42380</v>
      </c>
      <c r="C6" t="s">
        <v>48</v>
      </c>
      <c r="D6" s="9" t="s">
        <v>4</v>
      </c>
      <c r="E6" s="8">
        <v>30060</v>
      </c>
      <c r="F6" s="4"/>
      <c r="G6" t="s">
        <v>48</v>
      </c>
    </row>
    <row r="7" spans="1:7" x14ac:dyDescent="0.3">
      <c r="A7" s="9" t="s">
        <v>56</v>
      </c>
      <c r="B7" s="1">
        <v>42380</v>
      </c>
      <c r="C7" t="s">
        <v>47</v>
      </c>
      <c r="D7" s="9">
        <v>8942357</v>
      </c>
      <c r="E7" s="8">
        <v>29520</v>
      </c>
      <c r="F7" s="4"/>
      <c r="G7" t="s">
        <v>47</v>
      </c>
    </row>
    <row r="8" spans="1:7" x14ac:dyDescent="0.3">
      <c r="A8" s="9" t="s">
        <v>56</v>
      </c>
      <c r="B8" s="1">
        <v>42380</v>
      </c>
      <c r="C8" t="s">
        <v>49</v>
      </c>
      <c r="D8" s="9" t="s">
        <v>4</v>
      </c>
      <c r="E8" s="8">
        <v>30060</v>
      </c>
      <c r="F8" s="4"/>
      <c r="G8" t="s">
        <v>49</v>
      </c>
    </row>
    <row r="9" spans="1:7" x14ac:dyDescent="0.3">
      <c r="A9" s="9" t="s">
        <v>56</v>
      </c>
      <c r="B9" s="1">
        <v>42376</v>
      </c>
      <c r="C9" t="s">
        <v>7</v>
      </c>
      <c r="E9" s="8"/>
      <c r="F9" s="4">
        <v>150000</v>
      </c>
      <c r="G9" t="s">
        <v>7</v>
      </c>
    </row>
    <row r="10" spans="1:7" x14ac:dyDescent="0.3">
      <c r="A10" s="9" t="s">
        <v>56</v>
      </c>
      <c r="B10" s="1">
        <v>42382</v>
      </c>
      <c r="C10" t="s">
        <v>58</v>
      </c>
      <c r="D10" s="9">
        <v>8942351</v>
      </c>
      <c r="E10" s="8">
        <v>39</v>
      </c>
      <c r="F10" s="4"/>
      <c r="G10" t="s">
        <v>58</v>
      </c>
    </row>
    <row r="11" spans="1:7" x14ac:dyDescent="0.3">
      <c r="A11" s="9" t="s">
        <v>56</v>
      </c>
      <c r="B11" s="1">
        <v>42383</v>
      </c>
      <c r="C11" t="s">
        <v>8</v>
      </c>
      <c r="E11" s="8">
        <v>116.39</v>
      </c>
      <c r="F11" s="4"/>
      <c r="G11" t="s">
        <v>8</v>
      </c>
    </row>
    <row r="12" spans="1:7" x14ac:dyDescent="0.3">
      <c r="A12" s="9" t="s">
        <v>56</v>
      </c>
      <c r="B12" s="1">
        <v>42388</v>
      </c>
      <c r="C12" t="s">
        <v>28</v>
      </c>
      <c r="E12" s="8">
        <v>3431</v>
      </c>
      <c r="F12" s="4"/>
      <c r="G12" t="s">
        <v>28</v>
      </c>
    </row>
    <row r="13" spans="1:7" x14ac:dyDescent="0.3">
      <c r="A13" s="9" t="s">
        <v>56</v>
      </c>
      <c r="B13" s="1">
        <v>42390</v>
      </c>
      <c r="C13" t="s">
        <v>10</v>
      </c>
      <c r="D13" s="9">
        <v>8942352</v>
      </c>
      <c r="E13" s="8">
        <v>1363.3</v>
      </c>
      <c r="F13" s="4"/>
      <c r="G13" t="s">
        <v>10</v>
      </c>
    </row>
    <row r="14" spans="1:7" x14ac:dyDescent="0.3">
      <c r="A14" s="9" t="s">
        <v>56</v>
      </c>
      <c r="B14" s="1">
        <v>42393</v>
      </c>
      <c r="C14" t="s">
        <v>29</v>
      </c>
      <c r="D14" s="9">
        <v>8942353</v>
      </c>
      <c r="E14" s="8">
        <v>900</v>
      </c>
      <c r="F14" s="4"/>
      <c r="G14" t="s">
        <v>29</v>
      </c>
    </row>
    <row r="15" spans="1:7" x14ac:dyDescent="0.3">
      <c r="A15" s="9" t="s">
        <v>56</v>
      </c>
      <c r="B15" s="1">
        <v>42402</v>
      </c>
      <c r="C15" t="s">
        <v>13</v>
      </c>
      <c r="E15" s="8">
        <v>17.28</v>
      </c>
      <c r="F15" s="4"/>
      <c r="G15" t="s">
        <v>13</v>
      </c>
    </row>
    <row r="16" spans="1:7" x14ac:dyDescent="0.3">
      <c r="A16" s="9" t="s">
        <v>56</v>
      </c>
      <c r="B16" s="1">
        <v>42412</v>
      </c>
      <c r="C16" t="s">
        <v>61</v>
      </c>
      <c r="D16" s="9">
        <v>8942358</v>
      </c>
      <c r="E16" s="8">
        <v>540</v>
      </c>
      <c r="F16" s="4"/>
      <c r="G16" t="s">
        <v>47</v>
      </c>
    </row>
    <row r="17" spans="1:7" x14ac:dyDescent="0.3">
      <c r="A17" s="9" t="s">
        <v>56</v>
      </c>
      <c r="B17" s="1">
        <v>42431</v>
      </c>
      <c r="C17" t="s">
        <v>13</v>
      </c>
      <c r="E17" s="8">
        <v>17.28</v>
      </c>
      <c r="F17" s="4"/>
      <c r="G17" t="s">
        <v>13</v>
      </c>
    </row>
    <row r="18" spans="1:7" x14ac:dyDescent="0.3">
      <c r="A18" s="9" t="s">
        <v>56</v>
      </c>
      <c r="B18" s="1">
        <v>42430</v>
      </c>
      <c r="C18" t="s">
        <v>32</v>
      </c>
      <c r="D18" s="9">
        <v>8942359</v>
      </c>
      <c r="E18" s="8">
        <v>360</v>
      </c>
      <c r="F18" s="4"/>
      <c r="G18" t="s">
        <v>60</v>
      </c>
    </row>
    <row r="19" spans="1:7" x14ac:dyDescent="0.3">
      <c r="A19" s="9" t="s">
        <v>56</v>
      </c>
      <c r="B19" s="1">
        <v>42432</v>
      </c>
      <c r="C19" t="s">
        <v>58</v>
      </c>
      <c r="D19" s="9">
        <v>8942360</v>
      </c>
      <c r="E19" s="8">
        <v>156.9</v>
      </c>
      <c r="F19" s="4"/>
      <c r="G19" t="s">
        <v>58</v>
      </c>
    </row>
    <row r="20" spans="1:7" x14ac:dyDescent="0.3">
      <c r="A20" s="9" t="s">
        <v>56</v>
      </c>
      <c r="B20" s="1">
        <v>42445</v>
      </c>
      <c r="C20" t="s">
        <v>19</v>
      </c>
      <c r="D20" s="9">
        <v>8942361</v>
      </c>
      <c r="E20" s="8">
        <v>98</v>
      </c>
      <c r="F20" s="4"/>
      <c r="G20" t="s">
        <v>58</v>
      </c>
    </row>
    <row r="21" spans="1:7" x14ac:dyDescent="0.3">
      <c r="A21" s="9" t="s">
        <v>56</v>
      </c>
      <c r="B21" s="1">
        <v>42445</v>
      </c>
      <c r="C21" t="s">
        <v>62</v>
      </c>
      <c r="D21" s="9">
        <v>8942362</v>
      </c>
      <c r="E21" s="8">
        <v>109.79</v>
      </c>
      <c r="F21" s="4"/>
      <c r="G21" t="s">
        <v>58</v>
      </c>
    </row>
    <row r="22" spans="1:7" x14ac:dyDescent="0.3">
      <c r="A22" s="9" t="s">
        <v>56</v>
      </c>
      <c r="B22" s="1">
        <v>42447</v>
      </c>
      <c r="C22" t="s">
        <v>34</v>
      </c>
      <c r="D22" s="9">
        <v>8942363</v>
      </c>
      <c r="E22" s="8">
        <v>12175.03</v>
      </c>
      <c r="F22" s="4"/>
      <c r="G22" t="s">
        <v>57</v>
      </c>
    </row>
    <row r="23" spans="1:7" x14ac:dyDescent="0.3">
      <c r="A23" s="9" t="s">
        <v>56</v>
      </c>
      <c r="B23" s="1">
        <v>42448</v>
      </c>
      <c r="C23" t="s">
        <v>28</v>
      </c>
      <c r="E23" s="8">
        <v>24626</v>
      </c>
      <c r="F23" s="4"/>
      <c r="G23" t="s">
        <v>28</v>
      </c>
    </row>
    <row r="24" spans="1:7" x14ac:dyDescent="0.3">
      <c r="A24" s="9" t="s">
        <v>56</v>
      </c>
      <c r="B24" s="1">
        <v>42449</v>
      </c>
      <c r="C24" t="s">
        <v>63</v>
      </c>
      <c r="D24" s="9">
        <v>8942364</v>
      </c>
      <c r="E24" s="8">
        <v>675.13</v>
      </c>
      <c r="F24" s="4"/>
      <c r="G24" t="s">
        <v>64</v>
      </c>
    </row>
    <row r="25" spans="1:7" x14ac:dyDescent="0.3">
      <c r="A25" s="9" t="s">
        <v>56</v>
      </c>
      <c r="B25" s="1">
        <v>42451</v>
      </c>
      <c r="C25" t="s">
        <v>46</v>
      </c>
      <c r="D25" s="9" t="s">
        <v>4</v>
      </c>
      <c r="E25" s="8">
        <v>6587.66</v>
      </c>
      <c r="F25" s="4"/>
      <c r="G25" t="s">
        <v>46</v>
      </c>
    </row>
    <row r="26" spans="1:7" x14ac:dyDescent="0.3">
      <c r="A26" s="9" t="s">
        <v>56</v>
      </c>
      <c r="B26" s="1">
        <v>42451</v>
      </c>
      <c r="C26" t="s">
        <v>48</v>
      </c>
      <c r="D26" s="9" t="s">
        <v>4</v>
      </c>
      <c r="E26" s="8">
        <v>6580</v>
      </c>
      <c r="F26" s="4"/>
      <c r="G26" t="s">
        <v>48</v>
      </c>
    </row>
    <row r="27" spans="1:7" x14ac:dyDescent="0.3">
      <c r="A27" s="9" t="s">
        <v>56</v>
      </c>
      <c r="B27" s="1">
        <v>42451</v>
      </c>
      <c r="C27" t="s">
        <v>47</v>
      </c>
      <c r="D27" s="9" t="s">
        <v>4</v>
      </c>
      <c r="E27" s="8">
        <v>6580</v>
      </c>
      <c r="F27" s="4"/>
      <c r="G27" t="s">
        <v>47</v>
      </c>
    </row>
    <row r="28" spans="1:7" x14ac:dyDescent="0.3">
      <c r="A28" s="9" t="s">
        <v>56</v>
      </c>
      <c r="B28" s="1">
        <v>42451</v>
      </c>
      <c r="C28" t="s">
        <v>49</v>
      </c>
      <c r="D28" s="9" t="s">
        <v>4</v>
      </c>
      <c r="E28" s="8">
        <v>6580</v>
      </c>
      <c r="F28" s="4"/>
      <c r="G28" t="s">
        <v>49</v>
      </c>
    </row>
    <row r="29" spans="1:7" x14ac:dyDescent="0.3">
      <c r="A29" s="9" t="s">
        <v>56</v>
      </c>
      <c r="B29" s="1">
        <v>42461</v>
      </c>
      <c r="C29" t="s">
        <v>7</v>
      </c>
      <c r="E29" s="8"/>
      <c r="F29" s="4">
        <v>25191.9</v>
      </c>
      <c r="G29" t="s">
        <v>7</v>
      </c>
    </row>
    <row r="30" spans="1:7" x14ac:dyDescent="0.3">
      <c r="A30" s="9" t="s">
        <v>56</v>
      </c>
      <c r="B30" s="1">
        <v>42464</v>
      </c>
      <c r="C30" t="s">
        <v>13</v>
      </c>
      <c r="E30" s="8">
        <v>17.28</v>
      </c>
      <c r="F30" s="4"/>
      <c r="G30" t="s">
        <v>13</v>
      </c>
    </row>
    <row r="31" spans="1:7" x14ac:dyDescent="0.3">
      <c r="A31" s="9" t="s">
        <v>56</v>
      </c>
      <c r="B31" s="1">
        <v>42467</v>
      </c>
      <c r="C31" t="s">
        <v>7</v>
      </c>
      <c r="E31" s="8"/>
      <c r="F31" s="4">
        <v>150000</v>
      </c>
      <c r="G31" t="s">
        <v>7</v>
      </c>
    </row>
    <row r="32" spans="1:7" x14ac:dyDescent="0.3">
      <c r="A32" s="9" t="s">
        <v>56</v>
      </c>
      <c r="B32" s="1">
        <v>42467</v>
      </c>
      <c r="C32" t="s">
        <v>36</v>
      </c>
      <c r="E32" s="8">
        <v>2326.4299999999998</v>
      </c>
      <c r="F32" s="4"/>
      <c r="G32" t="s">
        <v>36</v>
      </c>
    </row>
    <row r="33" spans="1:7" x14ac:dyDescent="0.3">
      <c r="A33" s="9" t="s">
        <v>56</v>
      </c>
      <c r="B33" s="1">
        <v>42468</v>
      </c>
      <c r="C33" t="s">
        <v>46</v>
      </c>
      <c r="D33" s="9" t="s">
        <v>4</v>
      </c>
      <c r="E33" s="8">
        <v>29910.47</v>
      </c>
      <c r="F33" s="4"/>
      <c r="G33" t="s">
        <v>46</v>
      </c>
    </row>
    <row r="34" spans="1:7" x14ac:dyDescent="0.3">
      <c r="A34" s="9" t="s">
        <v>56</v>
      </c>
      <c r="B34" s="1">
        <v>42468</v>
      </c>
      <c r="C34" t="s">
        <v>48</v>
      </c>
      <c r="D34" s="9" t="s">
        <v>4</v>
      </c>
      <c r="E34" s="8">
        <v>30029.84</v>
      </c>
      <c r="F34" s="4"/>
      <c r="G34" t="s">
        <v>48</v>
      </c>
    </row>
    <row r="35" spans="1:7" x14ac:dyDescent="0.3">
      <c r="A35" s="9" t="s">
        <v>56</v>
      </c>
      <c r="B35" s="1">
        <v>42468</v>
      </c>
      <c r="C35" t="s">
        <v>47</v>
      </c>
      <c r="D35" s="9" t="s">
        <v>4</v>
      </c>
      <c r="E35" s="8">
        <v>30029.84</v>
      </c>
      <c r="F35" s="4"/>
      <c r="G35" t="s">
        <v>47</v>
      </c>
    </row>
    <row r="36" spans="1:7" x14ac:dyDescent="0.3">
      <c r="A36" s="9" t="s">
        <v>56</v>
      </c>
      <c r="B36" s="1">
        <v>42468</v>
      </c>
      <c r="C36" t="s">
        <v>49</v>
      </c>
      <c r="D36" s="9" t="s">
        <v>4</v>
      </c>
      <c r="E36" s="8">
        <v>30029.84</v>
      </c>
      <c r="F36" s="4"/>
      <c r="G36" t="s">
        <v>49</v>
      </c>
    </row>
    <row r="37" spans="1:7" x14ac:dyDescent="0.3">
      <c r="A37" s="9" t="s">
        <v>56</v>
      </c>
      <c r="B37" s="1">
        <v>42473</v>
      </c>
      <c r="C37" t="s">
        <v>8</v>
      </c>
      <c r="E37" s="8">
        <v>114.2</v>
      </c>
      <c r="F37" s="4"/>
      <c r="G37" t="s">
        <v>8</v>
      </c>
    </row>
    <row r="38" spans="1:7" x14ac:dyDescent="0.3">
      <c r="A38" s="9" t="s">
        <v>56</v>
      </c>
      <c r="B38" s="1">
        <v>42479</v>
      </c>
      <c r="C38" t="s">
        <v>28</v>
      </c>
      <c r="E38" s="8">
        <v>3540</v>
      </c>
      <c r="F38" s="4"/>
      <c r="G38" t="s">
        <v>28</v>
      </c>
    </row>
    <row r="39" spans="1:7" x14ac:dyDescent="0.3">
      <c r="A39" s="9" t="s">
        <v>56</v>
      </c>
      <c r="B39" s="1">
        <v>42493</v>
      </c>
      <c r="C39" t="s">
        <v>13</v>
      </c>
      <c r="E39" s="8">
        <v>17.28</v>
      </c>
      <c r="F39" s="4"/>
      <c r="G39" t="s">
        <v>13</v>
      </c>
    </row>
    <row r="40" spans="1:7" x14ac:dyDescent="0.3">
      <c r="A40" s="9" t="s">
        <v>56</v>
      </c>
      <c r="B40" s="1">
        <v>42496</v>
      </c>
      <c r="C40" t="s">
        <v>24</v>
      </c>
      <c r="E40" s="8">
        <v>263</v>
      </c>
      <c r="F40" s="4"/>
      <c r="G40" t="s">
        <v>24</v>
      </c>
    </row>
    <row r="41" spans="1:7" x14ac:dyDescent="0.3">
      <c r="A41" s="9" t="s">
        <v>56</v>
      </c>
      <c r="B41" s="1">
        <v>42510</v>
      </c>
      <c r="C41" t="s">
        <v>28</v>
      </c>
      <c r="E41" s="8">
        <v>24997</v>
      </c>
      <c r="F41" s="4"/>
      <c r="G41" t="s">
        <v>28</v>
      </c>
    </row>
    <row r="42" spans="1:7" x14ac:dyDescent="0.3">
      <c r="A42" s="9" t="s">
        <v>56</v>
      </c>
      <c r="B42" s="1">
        <v>42523</v>
      </c>
      <c r="C42" t="s">
        <v>13</v>
      </c>
      <c r="E42" s="8">
        <v>17.28</v>
      </c>
      <c r="F42" s="4"/>
      <c r="G42" t="s">
        <v>13</v>
      </c>
    </row>
    <row r="43" spans="1:7" x14ac:dyDescent="0.3">
      <c r="A43" s="9" t="s">
        <v>56</v>
      </c>
      <c r="B43" s="1">
        <v>42548</v>
      </c>
      <c r="C43" t="s">
        <v>46</v>
      </c>
      <c r="D43" s="9" t="s">
        <v>4</v>
      </c>
      <c r="E43" s="8">
        <v>4879.5200000000004</v>
      </c>
      <c r="F43" s="4"/>
      <c r="G43" t="s">
        <v>46</v>
      </c>
    </row>
    <row r="44" spans="1:7" x14ac:dyDescent="0.3">
      <c r="A44" s="9" t="s">
        <v>56</v>
      </c>
      <c r="B44" s="1">
        <v>42548</v>
      </c>
      <c r="C44" t="s">
        <v>48</v>
      </c>
      <c r="D44" s="9" t="s">
        <v>4</v>
      </c>
      <c r="E44" s="8">
        <v>5040.16</v>
      </c>
      <c r="F44" s="4"/>
      <c r="G44" t="s">
        <v>48</v>
      </c>
    </row>
    <row r="45" spans="1:7" x14ac:dyDescent="0.3">
      <c r="A45" s="9" t="s">
        <v>56</v>
      </c>
      <c r="B45" s="1">
        <v>42548</v>
      </c>
      <c r="C45" t="s">
        <v>47</v>
      </c>
      <c r="D45" s="9" t="s">
        <v>4</v>
      </c>
      <c r="E45" s="8">
        <v>5040.16</v>
      </c>
      <c r="F45" s="4"/>
      <c r="G45" t="s">
        <v>47</v>
      </c>
    </row>
    <row r="46" spans="1:7" x14ac:dyDescent="0.3">
      <c r="A46" s="9" t="s">
        <v>56</v>
      </c>
      <c r="B46" s="1">
        <v>42548</v>
      </c>
      <c r="C46" t="s">
        <v>49</v>
      </c>
      <c r="D46" s="9" t="s">
        <v>4</v>
      </c>
      <c r="E46" s="8">
        <v>5040.16</v>
      </c>
      <c r="F46" s="4"/>
      <c r="G46" t="s">
        <v>49</v>
      </c>
    </row>
    <row r="47" spans="1:7" x14ac:dyDescent="0.3">
      <c r="A47" s="9" t="s">
        <v>56</v>
      </c>
      <c r="B47" s="1">
        <v>42552</v>
      </c>
      <c r="C47" t="s">
        <v>7</v>
      </c>
      <c r="E47" s="8"/>
      <c r="F47" s="4">
        <v>29618</v>
      </c>
      <c r="G47" t="s">
        <v>7</v>
      </c>
    </row>
    <row r="48" spans="1:7" x14ac:dyDescent="0.3">
      <c r="A48" s="9" t="s">
        <v>56</v>
      </c>
      <c r="B48" s="1">
        <v>42555</v>
      </c>
      <c r="C48" t="s">
        <v>13</v>
      </c>
      <c r="E48" s="8">
        <v>17.28</v>
      </c>
      <c r="F48" s="4"/>
      <c r="G48" t="s">
        <v>13</v>
      </c>
    </row>
    <row r="49" spans="1:7" x14ac:dyDescent="0.3">
      <c r="A49" s="9" t="s">
        <v>56</v>
      </c>
      <c r="B49" s="1">
        <v>42556</v>
      </c>
      <c r="C49" t="s">
        <v>7</v>
      </c>
      <c r="E49" s="8"/>
      <c r="F49" s="4">
        <v>150000</v>
      </c>
      <c r="G49" t="s">
        <v>7</v>
      </c>
    </row>
    <row r="50" spans="1:7" x14ac:dyDescent="0.3">
      <c r="A50" s="9" t="s">
        <v>56</v>
      </c>
      <c r="B50" s="1">
        <v>42557</v>
      </c>
      <c r="C50" t="s">
        <v>46</v>
      </c>
      <c r="D50" s="9" t="s">
        <v>4</v>
      </c>
      <c r="E50" s="8">
        <v>29820</v>
      </c>
      <c r="F50" s="4"/>
      <c r="G50" t="s">
        <v>46</v>
      </c>
    </row>
    <row r="51" spans="1:7" x14ac:dyDescent="0.3">
      <c r="A51" s="9" t="s">
        <v>56</v>
      </c>
      <c r="B51" s="1">
        <v>42557</v>
      </c>
      <c r="C51" t="s">
        <v>48</v>
      </c>
      <c r="D51" s="9" t="s">
        <v>4</v>
      </c>
      <c r="E51" s="8">
        <v>30060</v>
      </c>
      <c r="F51" s="4"/>
      <c r="G51" t="s">
        <v>48</v>
      </c>
    </row>
    <row r="52" spans="1:7" x14ac:dyDescent="0.3">
      <c r="A52" s="9" t="s">
        <v>56</v>
      </c>
      <c r="B52" s="1">
        <v>42557</v>
      </c>
      <c r="C52" t="s">
        <v>47</v>
      </c>
      <c r="D52" s="9" t="s">
        <v>4</v>
      </c>
      <c r="E52" s="8">
        <v>30060</v>
      </c>
      <c r="F52" s="4"/>
      <c r="G52" t="s">
        <v>47</v>
      </c>
    </row>
    <row r="53" spans="1:7" x14ac:dyDescent="0.3">
      <c r="A53" s="9" t="s">
        <v>56</v>
      </c>
      <c r="B53" s="1">
        <v>42557</v>
      </c>
      <c r="C53" t="s">
        <v>49</v>
      </c>
      <c r="D53" s="9" t="s">
        <v>4</v>
      </c>
      <c r="E53" s="8">
        <v>30060</v>
      </c>
      <c r="F53" s="4"/>
      <c r="G53" t="s">
        <v>49</v>
      </c>
    </row>
    <row r="54" spans="1:7" x14ac:dyDescent="0.3">
      <c r="A54" s="9" t="s">
        <v>56</v>
      </c>
      <c r="B54" s="1">
        <v>42563</v>
      </c>
      <c r="C54" t="s">
        <v>37</v>
      </c>
      <c r="D54" s="9">
        <v>8942365</v>
      </c>
      <c r="E54" s="8">
        <v>667.21</v>
      </c>
      <c r="F54" s="4"/>
      <c r="G54" t="s">
        <v>64</v>
      </c>
    </row>
    <row r="55" spans="1:7" x14ac:dyDescent="0.3">
      <c r="A55" s="9" t="s">
        <v>56</v>
      </c>
      <c r="B55" s="1">
        <v>42564</v>
      </c>
      <c r="C55" t="s">
        <v>8</v>
      </c>
      <c r="E55" s="8">
        <v>101.28</v>
      </c>
      <c r="F55" s="4"/>
      <c r="G55" t="s">
        <v>8</v>
      </c>
    </row>
    <row r="56" spans="1:7" x14ac:dyDescent="0.3">
      <c r="A56" s="9" t="s">
        <v>56</v>
      </c>
      <c r="B56" s="1">
        <v>42571</v>
      </c>
      <c r="C56" t="s">
        <v>28</v>
      </c>
      <c r="E56" s="8">
        <v>3713</v>
      </c>
      <c r="F56" s="4"/>
      <c r="G56" t="s">
        <v>28</v>
      </c>
    </row>
    <row r="57" spans="1:7" x14ac:dyDescent="0.3">
      <c r="A57" s="9" t="s">
        <v>56</v>
      </c>
      <c r="B57" s="1">
        <v>42580</v>
      </c>
      <c r="C57" t="s">
        <v>29</v>
      </c>
      <c r="D57" s="9">
        <v>8942366</v>
      </c>
      <c r="E57" s="8">
        <v>2325.34</v>
      </c>
      <c r="F57" s="4"/>
      <c r="G57" t="s">
        <v>29</v>
      </c>
    </row>
    <row r="58" spans="1:7" x14ac:dyDescent="0.3">
      <c r="A58" s="9" t="s">
        <v>56</v>
      </c>
      <c r="B58" s="10">
        <v>42583</v>
      </c>
      <c r="C58" s="3" t="s">
        <v>38</v>
      </c>
      <c r="D58" s="18"/>
      <c r="E58" s="7">
        <v>7</v>
      </c>
      <c r="F58" s="7"/>
      <c r="G58" t="s">
        <v>8</v>
      </c>
    </row>
    <row r="59" spans="1:7" x14ac:dyDescent="0.3">
      <c r="A59" s="9" t="s">
        <v>56</v>
      </c>
      <c r="B59" s="1">
        <v>42584</v>
      </c>
      <c r="C59" t="s">
        <v>13</v>
      </c>
      <c r="E59" s="8">
        <v>17.28</v>
      </c>
      <c r="F59" s="4"/>
      <c r="G59" t="s">
        <v>13</v>
      </c>
    </row>
    <row r="60" spans="1:7" x14ac:dyDescent="0.3">
      <c r="A60" s="9" t="s">
        <v>56</v>
      </c>
      <c r="B60" s="1">
        <v>42601</v>
      </c>
      <c r="C60" t="s">
        <v>28</v>
      </c>
      <c r="E60" s="8">
        <v>24997</v>
      </c>
      <c r="F60" s="4"/>
      <c r="G60" t="s">
        <v>28</v>
      </c>
    </row>
    <row r="61" spans="1:7" x14ac:dyDescent="0.3">
      <c r="A61" s="9" t="s">
        <v>56</v>
      </c>
      <c r="B61" s="1">
        <v>42606</v>
      </c>
      <c r="C61" t="s">
        <v>29</v>
      </c>
      <c r="D61" s="9">
        <v>8942367</v>
      </c>
      <c r="E61" s="8">
        <v>1020</v>
      </c>
      <c r="F61" s="4"/>
      <c r="G61" t="s">
        <v>29</v>
      </c>
    </row>
    <row r="62" spans="1:7" x14ac:dyDescent="0.3">
      <c r="A62" s="9" t="s">
        <v>56</v>
      </c>
      <c r="B62" s="1">
        <v>42615</v>
      </c>
      <c r="C62" t="s">
        <v>13</v>
      </c>
      <c r="E62" s="8">
        <v>17.28</v>
      </c>
      <c r="F62" s="4"/>
      <c r="G62" t="s">
        <v>13</v>
      </c>
    </row>
    <row r="63" spans="1:7" x14ac:dyDescent="0.3">
      <c r="A63" s="9" t="s">
        <v>56</v>
      </c>
      <c r="B63" s="1">
        <v>42618</v>
      </c>
      <c r="C63" t="s">
        <v>29</v>
      </c>
      <c r="D63" s="9">
        <v>8942368</v>
      </c>
      <c r="E63" s="8">
        <v>1020</v>
      </c>
      <c r="F63" s="4"/>
      <c r="G63" t="s">
        <v>29</v>
      </c>
    </row>
    <row r="64" spans="1:7" x14ac:dyDescent="0.3">
      <c r="A64" s="9" t="s">
        <v>56</v>
      </c>
      <c r="B64" s="1">
        <v>42636</v>
      </c>
      <c r="C64" t="s">
        <v>58</v>
      </c>
      <c r="D64" s="9">
        <v>8942369</v>
      </c>
      <c r="E64" s="8">
        <v>64.400000000000006</v>
      </c>
      <c r="F64" s="4"/>
      <c r="G64" t="s">
        <v>58</v>
      </c>
    </row>
    <row r="65" spans="1:7" x14ac:dyDescent="0.3">
      <c r="A65" s="9" t="s">
        <v>56</v>
      </c>
      <c r="B65" s="1">
        <v>42636</v>
      </c>
      <c r="C65" t="s">
        <v>58</v>
      </c>
      <c r="D65" s="9">
        <v>8942370</v>
      </c>
      <c r="E65" s="8">
        <v>39</v>
      </c>
      <c r="F65" s="4"/>
      <c r="G65" t="s">
        <v>58</v>
      </c>
    </row>
    <row r="66" spans="1:7" x14ac:dyDescent="0.3">
      <c r="A66" s="9" t="s">
        <v>56</v>
      </c>
      <c r="B66" s="1">
        <v>42636</v>
      </c>
      <c r="C66" t="s">
        <v>58</v>
      </c>
      <c r="D66" s="9">
        <v>8942371</v>
      </c>
      <c r="E66" s="8">
        <v>174</v>
      </c>
      <c r="F66" s="4"/>
      <c r="G66" t="s">
        <v>58</v>
      </c>
    </row>
    <row r="67" spans="1:7" x14ac:dyDescent="0.3">
      <c r="A67" s="9" t="s">
        <v>56</v>
      </c>
      <c r="B67" s="1">
        <v>42636</v>
      </c>
      <c r="C67" t="s">
        <v>58</v>
      </c>
      <c r="D67" s="9">
        <v>8942372</v>
      </c>
      <c r="E67" s="8">
        <v>125.16</v>
      </c>
      <c r="F67" s="4"/>
      <c r="G67" t="s">
        <v>58</v>
      </c>
    </row>
    <row r="68" spans="1:7" x14ac:dyDescent="0.3">
      <c r="A68" s="9" t="s">
        <v>56</v>
      </c>
      <c r="B68" s="1">
        <v>42636</v>
      </c>
      <c r="C68" t="s">
        <v>58</v>
      </c>
      <c r="D68" s="9">
        <v>8942373</v>
      </c>
      <c r="E68" s="8">
        <v>162.75</v>
      </c>
      <c r="F68" s="4"/>
      <c r="G68" t="s">
        <v>58</v>
      </c>
    </row>
    <row r="69" spans="1:7" x14ac:dyDescent="0.3">
      <c r="A69" s="9" t="s">
        <v>56</v>
      </c>
      <c r="B69" s="1">
        <v>42645</v>
      </c>
      <c r="C69" t="s">
        <v>46</v>
      </c>
      <c r="D69" s="9" t="s">
        <v>4</v>
      </c>
      <c r="E69" s="8">
        <v>6461</v>
      </c>
      <c r="F69" s="4"/>
      <c r="G69" t="s">
        <v>46</v>
      </c>
    </row>
    <row r="70" spans="1:7" x14ac:dyDescent="0.3">
      <c r="A70" s="9" t="s">
        <v>56</v>
      </c>
      <c r="B70" s="1">
        <v>42645</v>
      </c>
      <c r="C70" t="s">
        <v>48</v>
      </c>
      <c r="D70" s="9" t="s">
        <v>4</v>
      </c>
      <c r="E70" s="8">
        <v>6513</v>
      </c>
      <c r="F70" s="4"/>
      <c r="G70" t="s">
        <v>48</v>
      </c>
    </row>
    <row r="71" spans="1:7" x14ac:dyDescent="0.3">
      <c r="A71" s="9" t="s">
        <v>56</v>
      </c>
      <c r="B71" s="1">
        <v>42645</v>
      </c>
      <c r="C71" t="s">
        <v>47</v>
      </c>
      <c r="D71" s="9" t="s">
        <v>4</v>
      </c>
      <c r="E71" s="8">
        <v>6513</v>
      </c>
      <c r="F71" s="4"/>
      <c r="G71" t="s">
        <v>47</v>
      </c>
    </row>
    <row r="72" spans="1:7" x14ac:dyDescent="0.3">
      <c r="A72" s="9" t="s">
        <v>56</v>
      </c>
      <c r="B72" s="1">
        <v>42645</v>
      </c>
      <c r="C72" t="s">
        <v>49</v>
      </c>
      <c r="D72" s="9" t="s">
        <v>4</v>
      </c>
      <c r="E72" s="8">
        <v>6513</v>
      </c>
      <c r="F72" s="4"/>
      <c r="G72" t="s">
        <v>49</v>
      </c>
    </row>
    <row r="73" spans="1:7" x14ac:dyDescent="0.3">
      <c r="A73" s="9" t="s">
        <v>56</v>
      </c>
      <c r="B73" s="1">
        <v>42646</v>
      </c>
      <c r="C73" t="s">
        <v>7</v>
      </c>
      <c r="E73" s="8"/>
      <c r="F73" s="4">
        <v>26404.59</v>
      </c>
      <c r="G73" t="s">
        <v>7</v>
      </c>
    </row>
    <row r="74" spans="1:7" x14ac:dyDescent="0.3">
      <c r="A74" s="9" t="s">
        <v>56</v>
      </c>
      <c r="B74" s="1">
        <v>42647</v>
      </c>
      <c r="C74" t="s">
        <v>13</v>
      </c>
      <c r="E74" s="8">
        <v>17.28</v>
      </c>
      <c r="F74" s="4"/>
      <c r="G74" t="s">
        <v>13</v>
      </c>
    </row>
    <row r="75" spans="1:7" x14ac:dyDescent="0.3">
      <c r="A75" s="9" t="s">
        <v>56</v>
      </c>
      <c r="B75" s="1">
        <v>42647</v>
      </c>
      <c r="C75" t="s">
        <v>39</v>
      </c>
      <c r="E75" s="8">
        <v>5.58</v>
      </c>
      <c r="F75" s="4"/>
      <c r="G75" t="s">
        <v>8</v>
      </c>
    </row>
    <row r="76" spans="1:7" x14ac:dyDescent="0.3">
      <c r="A76" s="9" t="s">
        <v>56</v>
      </c>
      <c r="B76" s="1">
        <v>42650</v>
      </c>
      <c r="C76" t="s">
        <v>7</v>
      </c>
      <c r="E76" s="8"/>
      <c r="F76" s="4">
        <v>150000</v>
      </c>
      <c r="G76" t="s">
        <v>7</v>
      </c>
    </row>
    <row r="77" spans="1:7" x14ac:dyDescent="0.3">
      <c r="A77" s="9" t="s">
        <v>56</v>
      </c>
      <c r="B77" s="1">
        <v>42653</v>
      </c>
      <c r="C77" t="s">
        <v>46</v>
      </c>
      <c r="D77" s="9" t="s">
        <v>4</v>
      </c>
      <c r="E77" s="8">
        <v>29820</v>
      </c>
      <c r="F77" s="4"/>
      <c r="G77" t="s">
        <v>46</v>
      </c>
    </row>
    <row r="78" spans="1:7" x14ac:dyDescent="0.3">
      <c r="A78" s="9" t="s">
        <v>56</v>
      </c>
      <c r="B78" s="1">
        <v>42653</v>
      </c>
      <c r="C78" t="s">
        <v>48</v>
      </c>
      <c r="D78" s="9" t="s">
        <v>4</v>
      </c>
      <c r="E78" s="8">
        <v>30060</v>
      </c>
      <c r="F78" s="4"/>
      <c r="G78" t="s">
        <v>48</v>
      </c>
    </row>
    <row r="79" spans="1:7" x14ac:dyDescent="0.3">
      <c r="A79" s="9" t="s">
        <v>56</v>
      </c>
      <c r="B79" s="1">
        <v>42653</v>
      </c>
      <c r="C79" t="s">
        <v>47</v>
      </c>
      <c r="D79" s="9" t="s">
        <v>4</v>
      </c>
      <c r="E79" s="8">
        <v>30060</v>
      </c>
      <c r="F79" s="4"/>
      <c r="G79" t="s">
        <v>47</v>
      </c>
    </row>
    <row r="80" spans="1:7" x14ac:dyDescent="0.3">
      <c r="A80" s="9" t="s">
        <v>56</v>
      </c>
      <c r="B80" s="1">
        <v>42653</v>
      </c>
      <c r="C80" t="s">
        <v>49</v>
      </c>
      <c r="D80" s="9" t="s">
        <v>4</v>
      </c>
      <c r="E80" s="8">
        <v>30060</v>
      </c>
      <c r="F80" s="4"/>
      <c r="G80" t="s">
        <v>49</v>
      </c>
    </row>
    <row r="81" spans="1:7" x14ac:dyDescent="0.3">
      <c r="A81" s="9" t="s">
        <v>56</v>
      </c>
      <c r="B81" s="1">
        <v>42656</v>
      </c>
      <c r="C81" t="s">
        <v>8</v>
      </c>
      <c r="E81" s="8">
        <v>92.58</v>
      </c>
      <c r="F81" s="4"/>
      <c r="G81" t="s">
        <v>8</v>
      </c>
    </row>
    <row r="82" spans="1:7" x14ac:dyDescent="0.3">
      <c r="A82" s="9" t="s">
        <v>56</v>
      </c>
      <c r="B82" s="1">
        <v>42662</v>
      </c>
      <c r="C82" t="s">
        <v>28</v>
      </c>
      <c r="E82" s="8">
        <v>2966</v>
      </c>
      <c r="F82" s="4"/>
      <c r="G82" t="s">
        <v>28</v>
      </c>
    </row>
    <row r="83" spans="1:7" x14ac:dyDescent="0.3">
      <c r="A83" s="9" t="s">
        <v>56</v>
      </c>
      <c r="B83" s="1">
        <v>42670</v>
      </c>
      <c r="C83" t="s">
        <v>30</v>
      </c>
      <c r="E83" s="8">
        <v>24895</v>
      </c>
      <c r="F83" s="4"/>
      <c r="G83" t="s">
        <v>30</v>
      </c>
    </row>
    <row r="84" spans="1:7" x14ac:dyDescent="0.3">
      <c r="A84" s="9" t="s">
        <v>56</v>
      </c>
      <c r="B84" s="1">
        <v>42677</v>
      </c>
      <c r="C84" t="s">
        <v>13</v>
      </c>
      <c r="E84" s="8">
        <v>17.28</v>
      </c>
      <c r="F84" s="4"/>
      <c r="G84" t="s">
        <v>13</v>
      </c>
    </row>
    <row r="85" spans="1:7" x14ac:dyDescent="0.3">
      <c r="A85" s="9" t="s">
        <v>56</v>
      </c>
      <c r="B85" s="1">
        <v>42697</v>
      </c>
      <c r="C85" t="s">
        <v>28</v>
      </c>
      <c r="E85" s="8">
        <v>24997</v>
      </c>
      <c r="F85" s="4"/>
      <c r="G85" t="s">
        <v>28</v>
      </c>
    </row>
    <row r="86" spans="1:7" x14ac:dyDescent="0.3">
      <c r="A86" s="9" t="s">
        <v>56</v>
      </c>
      <c r="B86" s="1">
        <v>42706</v>
      </c>
      <c r="C86" t="s">
        <v>13</v>
      </c>
      <c r="E86" s="8">
        <v>17.28</v>
      </c>
      <c r="F86" s="4"/>
      <c r="G86" t="s">
        <v>13</v>
      </c>
    </row>
    <row r="87" spans="1:7" x14ac:dyDescent="0.3">
      <c r="A87" s="9" t="s">
        <v>56</v>
      </c>
      <c r="B87" s="1">
        <v>42711</v>
      </c>
      <c r="C87" t="s">
        <v>46</v>
      </c>
      <c r="D87" s="9" t="s">
        <v>4</v>
      </c>
      <c r="E87" s="8">
        <v>4970</v>
      </c>
      <c r="F87" s="4"/>
      <c r="G87" t="s">
        <v>46</v>
      </c>
    </row>
    <row r="88" spans="1:7" x14ac:dyDescent="0.3">
      <c r="A88" s="9" t="s">
        <v>56</v>
      </c>
      <c r="B88" s="1">
        <v>42711</v>
      </c>
      <c r="C88" t="s">
        <v>48</v>
      </c>
      <c r="D88" s="9" t="s">
        <v>4</v>
      </c>
      <c r="E88" s="8">
        <v>5010</v>
      </c>
      <c r="F88" s="4"/>
      <c r="G88" t="s">
        <v>48</v>
      </c>
    </row>
    <row r="89" spans="1:7" x14ac:dyDescent="0.3">
      <c r="A89" s="9" t="s">
        <v>56</v>
      </c>
      <c r="B89" s="1">
        <v>42711</v>
      </c>
      <c r="C89" t="s">
        <v>47</v>
      </c>
      <c r="D89" s="9" t="s">
        <v>4</v>
      </c>
      <c r="E89" s="8">
        <v>5010</v>
      </c>
      <c r="F89" s="4"/>
      <c r="G89" t="s">
        <v>47</v>
      </c>
    </row>
    <row r="90" spans="1:7" x14ac:dyDescent="0.3">
      <c r="A90" s="9" t="s">
        <v>56</v>
      </c>
      <c r="B90" s="1">
        <v>42711</v>
      </c>
      <c r="C90" t="s">
        <v>49</v>
      </c>
      <c r="D90" s="9" t="s">
        <v>4</v>
      </c>
      <c r="E90" s="8">
        <v>5010</v>
      </c>
      <c r="F90" s="4"/>
      <c r="G90" t="s">
        <v>49</v>
      </c>
    </row>
    <row r="91" spans="1:7" x14ac:dyDescent="0.3">
      <c r="A91" s="9" t="s">
        <v>56</v>
      </c>
      <c r="B91" s="1">
        <v>42734</v>
      </c>
      <c r="C91" t="s">
        <v>58</v>
      </c>
      <c r="D91" s="9">
        <v>8942376</v>
      </c>
      <c r="E91" s="8">
        <v>66.8</v>
      </c>
      <c r="F91" s="4"/>
      <c r="G91" t="s">
        <v>58</v>
      </c>
    </row>
    <row r="92" spans="1:7" x14ac:dyDescent="0.3">
      <c r="A92" s="9" t="s">
        <v>56</v>
      </c>
      <c r="B92" s="1">
        <v>42734</v>
      </c>
      <c r="C92" t="s">
        <v>7</v>
      </c>
      <c r="E92" s="8"/>
      <c r="F92" s="4">
        <v>52242.66</v>
      </c>
      <c r="G92" t="s">
        <v>7</v>
      </c>
    </row>
  </sheetData>
  <autoFilter ref="A3:G3" xr:uid="{00000000-0009-0000-0000-000008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G92"/>
  <sheetViews>
    <sheetView topLeftCell="A25" workbookViewId="0">
      <selection activeCell="C37" sqref="C37"/>
    </sheetView>
  </sheetViews>
  <sheetFormatPr baseColWidth="10" defaultRowHeight="14.4" x14ac:dyDescent="0.3"/>
  <cols>
    <col min="2" max="2" width="10.5546875" bestFit="1" customWidth="1"/>
    <col min="3" max="3" width="27.33203125" bestFit="1" customWidth="1"/>
    <col min="4" max="4" width="9.6640625" bestFit="1" customWidth="1"/>
    <col min="5" max="5" width="9.5546875" bestFit="1" customWidth="1"/>
    <col min="6" max="6" width="10.33203125" bestFit="1" customWidth="1"/>
    <col min="7" max="7" width="27" bestFit="1" customWidth="1"/>
  </cols>
  <sheetData>
    <row r="3" spans="1:7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</row>
    <row r="4" spans="1:7" x14ac:dyDescent="0.3">
      <c r="A4" s="9" t="s">
        <v>56</v>
      </c>
      <c r="B4" s="1">
        <v>42006</v>
      </c>
      <c r="C4" t="s">
        <v>7</v>
      </c>
      <c r="E4" s="8"/>
      <c r="F4" s="4">
        <v>49984</v>
      </c>
      <c r="G4" t="s">
        <v>7</v>
      </c>
    </row>
    <row r="5" spans="1:7" x14ac:dyDescent="0.3">
      <c r="A5" s="9" t="s">
        <v>56</v>
      </c>
      <c r="B5" s="1">
        <v>42009</v>
      </c>
      <c r="C5" t="s">
        <v>13</v>
      </c>
      <c r="E5" s="8">
        <v>17.16</v>
      </c>
      <c r="F5" s="4"/>
      <c r="G5" t="s">
        <v>13</v>
      </c>
    </row>
    <row r="6" spans="1:7" x14ac:dyDescent="0.3">
      <c r="A6" s="9" t="s">
        <v>56</v>
      </c>
      <c r="B6" s="1">
        <v>42011</v>
      </c>
      <c r="C6" t="s">
        <v>7</v>
      </c>
      <c r="E6" s="8"/>
      <c r="F6" s="4">
        <v>150000</v>
      </c>
      <c r="G6" t="s">
        <v>7</v>
      </c>
    </row>
    <row r="7" spans="1:7" x14ac:dyDescent="0.3">
      <c r="A7" s="9" t="s">
        <v>56</v>
      </c>
      <c r="B7" s="1">
        <v>42012</v>
      </c>
      <c r="C7" t="s">
        <v>46</v>
      </c>
      <c r="D7">
        <v>4144150</v>
      </c>
      <c r="E7" s="8">
        <v>29820</v>
      </c>
      <c r="F7" s="4"/>
      <c r="G7" t="s">
        <v>46</v>
      </c>
    </row>
    <row r="8" spans="1:7" x14ac:dyDescent="0.3">
      <c r="A8" s="9" t="s">
        <v>56</v>
      </c>
      <c r="B8" s="1">
        <v>42012</v>
      </c>
      <c r="C8" t="s">
        <v>48</v>
      </c>
      <c r="D8">
        <v>4144151</v>
      </c>
      <c r="E8" s="8">
        <v>30000</v>
      </c>
      <c r="F8" s="4"/>
      <c r="G8" t="s">
        <v>48</v>
      </c>
    </row>
    <row r="9" spans="1:7" x14ac:dyDescent="0.3">
      <c r="A9" s="9" t="s">
        <v>56</v>
      </c>
      <c r="B9" s="1">
        <v>42012</v>
      </c>
      <c r="C9" t="s">
        <v>47</v>
      </c>
      <c r="D9">
        <v>4144152</v>
      </c>
      <c r="E9" s="8">
        <v>26683.919999999998</v>
      </c>
      <c r="F9" s="4"/>
      <c r="G9" t="s">
        <v>47</v>
      </c>
    </row>
    <row r="10" spans="1:7" x14ac:dyDescent="0.3">
      <c r="A10" s="9" t="s">
        <v>56</v>
      </c>
      <c r="B10" s="1">
        <v>42012</v>
      </c>
      <c r="C10" t="s">
        <v>47</v>
      </c>
      <c r="D10">
        <v>4144153</v>
      </c>
      <c r="E10" s="8">
        <v>3316.08</v>
      </c>
      <c r="F10" s="4"/>
      <c r="G10" t="s">
        <v>47</v>
      </c>
    </row>
    <row r="11" spans="1:7" x14ac:dyDescent="0.3">
      <c r="A11" s="9" t="s">
        <v>56</v>
      </c>
      <c r="B11" s="1">
        <v>42012</v>
      </c>
      <c r="C11" t="s">
        <v>49</v>
      </c>
      <c r="D11">
        <v>4144154</v>
      </c>
      <c r="E11" s="8">
        <v>30000</v>
      </c>
      <c r="F11" s="4"/>
      <c r="G11" t="s">
        <v>49</v>
      </c>
    </row>
    <row r="12" spans="1:7" x14ac:dyDescent="0.3">
      <c r="A12" s="9" t="s">
        <v>56</v>
      </c>
      <c r="B12" s="1">
        <v>42013</v>
      </c>
      <c r="C12" t="s">
        <v>10</v>
      </c>
      <c r="D12">
        <v>4144155</v>
      </c>
      <c r="E12" s="8">
        <v>5820.67</v>
      </c>
      <c r="F12" s="4"/>
      <c r="G12" t="s">
        <v>10</v>
      </c>
    </row>
    <row r="13" spans="1:7" x14ac:dyDescent="0.3">
      <c r="A13" s="9" t="s">
        <v>56</v>
      </c>
      <c r="B13" s="1">
        <v>42018</v>
      </c>
      <c r="C13" t="s">
        <v>8</v>
      </c>
      <c r="E13" s="8">
        <v>104.96</v>
      </c>
      <c r="F13" s="4"/>
      <c r="G13" t="s">
        <v>8</v>
      </c>
    </row>
    <row r="14" spans="1:7" x14ac:dyDescent="0.3">
      <c r="A14" s="9" t="s">
        <v>56</v>
      </c>
      <c r="B14" s="1">
        <v>42026</v>
      </c>
      <c r="C14" t="s">
        <v>14</v>
      </c>
      <c r="E14" s="8">
        <v>2982</v>
      </c>
      <c r="F14" s="4"/>
      <c r="G14" t="s">
        <v>28</v>
      </c>
    </row>
    <row r="15" spans="1:7" x14ac:dyDescent="0.3">
      <c r="A15" s="9" t="s">
        <v>56</v>
      </c>
      <c r="B15" s="1">
        <v>42036</v>
      </c>
      <c r="C15" t="s">
        <v>17</v>
      </c>
      <c r="D15">
        <v>4144158</v>
      </c>
      <c r="E15" s="8">
        <v>13799.29</v>
      </c>
      <c r="F15" s="4"/>
      <c r="G15" t="s">
        <v>57</v>
      </c>
    </row>
    <row r="16" spans="1:7" x14ac:dyDescent="0.3">
      <c r="A16" s="9" t="s">
        <v>56</v>
      </c>
      <c r="B16" s="1">
        <v>42038</v>
      </c>
      <c r="C16" t="s">
        <v>13</v>
      </c>
      <c r="E16" s="8">
        <v>22.52</v>
      </c>
      <c r="F16" s="4"/>
      <c r="G16" t="s">
        <v>13</v>
      </c>
    </row>
    <row r="17" spans="1:7" x14ac:dyDescent="0.3">
      <c r="A17" s="9" t="s">
        <v>56</v>
      </c>
      <c r="B17" s="1">
        <v>42054</v>
      </c>
      <c r="C17" t="s">
        <v>18</v>
      </c>
      <c r="E17" s="8">
        <v>23876</v>
      </c>
      <c r="F17" s="4"/>
      <c r="G17" t="s">
        <v>28</v>
      </c>
    </row>
    <row r="18" spans="1:7" x14ac:dyDescent="0.3">
      <c r="A18" s="9" t="s">
        <v>56</v>
      </c>
      <c r="B18" s="1">
        <v>42066</v>
      </c>
      <c r="C18" t="s">
        <v>13</v>
      </c>
      <c r="E18" s="8">
        <v>3.32</v>
      </c>
      <c r="F18" s="4"/>
      <c r="G18" t="s">
        <v>13</v>
      </c>
    </row>
    <row r="19" spans="1:7" x14ac:dyDescent="0.3">
      <c r="A19" s="9" t="s">
        <v>56</v>
      </c>
      <c r="B19" s="1">
        <v>42073</v>
      </c>
      <c r="C19" t="s">
        <v>13</v>
      </c>
      <c r="E19" s="8">
        <v>17.16</v>
      </c>
      <c r="F19" s="4"/>
      <c r="G19" t="s">
        <v>13</v>
      </c>
    </row>
    <row r="20" spans="1:7" x14ac:dyDescent="0.3">
      <c r="A20" s="9" t="s">
        <v>56</v>
      </c>
      <c r="B20" s="1">
        <v>42074</v>
      </c>
      <c r="C20" t="s">
        <v>19</v>
      </c>
      <c r="D20">
        <v>4144159</v>
      </c>
      <c r="E20" s="8">
        <v>95</v>
      </c>
      <c r="F20" s="4"/>
      <c r="G20" t="s">
        <v>58</v>
      </c>
    </row>
    <row r="21" spans="1:7" x14ac:dyDescent="0.3">
      <c r="A21" s="9" t="s">
        <v>56</v>
      </c>
      <c r="B21" s="1">
        <v>42082</v>
      </c>
      <c r="C21" t="s">
        <v>47</v>
      </c>
      <c r="D21">
        <v>4144153</v>
      </c>
      <c r="E21" s="8">
        <v>-3316.08</v>
      </c>
      <c r="F21" s="4"/>
      <c r="G21" t="s">
        <v>47</v>
      </c>
    </row>
    <row r="22" spans="1:7" x14ac:dyDescent="0.3">
      <c r="A22" s="9" t="s">
        <v>56</v>
      </c>
      <c r="B22" s="1">
        <v>42082</v>
      </c>
      <c r="C22" t="s">
        <v>46</v>
      </c>
      <c r="D22">
        <v>4144160</v>
      </c>
      <c r="E22" s="8">
        <v>6547.31</v>
      </c>
      <c r="F22" s="4"/>
      <c r="G22" t="s">
        <v>46</v>
      </c>
    </row>
    <row r="23" spans="1:7" x14ac:dyDescent="0.3">
      <c r="A23" s="9" t="s">
        <v>56</v>
      </c>
      <c r="B23" s="1">
        <v>42082</v>
      </c>
      <c r="C23" t="s">
        <v>48</v>
      </c>
      <c r="D23">
        <v>4144161</v>
      </c>
      <c r="E23" s="8">
        <v>6600</v>
      </c>
      <c r="F23" s="4"/>
      <c r="G23" t="s">
        <v>48</v>
      </c>
    </row>
    <row r="24" spans="1:7" x14ac:dyDescent="0.3">
      <c r="A24" s="9" t="s">
        <v>56</v>
      </c>
      <c r="B24" s="1">
        <v>42082</v>
      </c>
      <c r="C24" t="s">
        <v>47</v>
      </c>
      <c r="D24">
        <v>4144162</v>
      </c>
      <c r="E24" s="8">
        <v>6600</v>
      </c>
      <c r="F24" s="4"/>
      <c r="G24" t="s">
        <v>47</v>
      </c>
    </row>
    <row r="25" spans="1:7" x14ac:dyDescent="0.3">
      <c r="A25" s="9" t="s">
        <v>56</v>
      </c>
      <c r="B25" s="1">
        <v>42082</v>
      </c>
      <c r="C25" t="s">
        <v>47</v>
      </c>
      <c r="D25">
        <v>4144162</v>
      </c>
      <c r="E25" s="8">
        <v>3316.08</v>
      </c>
      <c r="F25" s="4"/>
      <c r="G25" t="s">
        <v>47</v>
      </c>
    </row>
    <row r="26" spans="1:7" x14ac:dyDescent="0.3">
      <c r="A26" s="9" t="s">
        <v>56</v>
      </c>
      <c r="B26" s="1">
        <v>42082</v>
      </c>
      <c r="C26" t="s">
        <v>49</v>
      </c>
      <c r="D26">
        <v>4144163</v>
      </c>
      <c r="E26" s="8">
        <v>6640</v>
      </c>
      <c r="F26" s="4"/>
      <c r="G26" t="s">
        <v>49</v>
      </c>
    </row>
    <row r="27" spans="1:7" x14ac:dyDescent="0.3">
      <c r="A27" s="9" t="s">
        <v>56</v>
      </c>
      <c r="B27" s="1">
        <v>42094</v>
      </c>
      <c r="C27" t="s">
        <v>7</v>
      </c>
      <c r="E27" s="8"/>
      <c r="F27" s="4">
        <v>25591.06</v>
      </c>
      <c r="G27" t="s">
        <v>7</v>
      </c>
    </row>
    <row r="28" spans="1:7" x14ac:dyDescent="0.3">
      <c r="A28" s="9" t="s">
        <v>56</v>
      </c>
      <c r="B28" s="1">
        <v>42095</v>
      </c>
      <c r="C28" t="s">
        <v>59</v>
      </c>
      <c r="D28">
        <v>4144164</v>
      </c>
      <c r="E28" s="8">
        <v>281.42</v>
      </c>
      <c r="F28" s="4"/>
      <c r="G28" t="s">
        <v>58</v>
      </c>
    </row>
    <row r="29" spans="1:7" x14ac:dyDescent="0.3">
      <c r="A29" s="9" t="s">
        <v>56</v>
      </c>
      <c r="B29" s="1">
        <v>42096</v>
      </c>
      <c r="C29" t="s">
        <v>13</v>
      </c>
      <c r="E29" s="8">
        <v>25.46</v>
      </c>
      <c r="F29" s="4"/>
      <c r="G29" t="s">
        <v>13</v>
      </c>
    </row>
    <row r="30" spans="1:7" x14ac:dyDescent="0.3">
      <c r="A30" s="9" t="s">
        <v>56</v>
      </c>
      <c r="B30" s="1">
        <v>42101</v>
      </c>
      <c r="C30" t="s">
        <v>7</v>
      </c>
      <c r="E30" s="8"/>
      <c r="F30" s="4">
        <v>150000</v>
      </c>
      <c r="G30" t="s">
        <v>7</v>
      </c>
    </row>
    <row r="31" spans="1:7" x14ac:dyDescent="0.3">
      <c r="A31" s="9" t="s">
        <v>56</v>
      </c>
      <c r="B31" s="1">
        <v>42103</v>
      </c>
      <c r="C31" t="s">
        <v>49</v>
      </c>
      <c r="D31" t="s">
        <v>4</v>
      </c>
      <c r="E31" s="8">
        <v>10000</v>
      </c>
      <c r="F31" s="4"/>
      <c r="G31" t="s">
        <v>49</v>
      </c>
    </row>
    <row r="32" spans="1:7" x14ac:dyDescent="0.3">
      <c r="A32" s="9" t="s">
        <v>56</v>
      </c>
      <c r="B32" s="1">
        <v>42106</v>
      </c>
      <c r="C32" t="s">
        <v>46</v>
      </c>
      <c r="D32">
        <v>4144165</v>
      </c>
      <c r="E32" s="8">
        <v>24850</v>
      </c>
      <c r="F32" s="4"/>
      <c r="G32" t="s">
        <v>46</v>
      </c>
    </row>
    <row r="33" spans="1:7" x14ac:dyDescent="0.3">
      <c r="A33" s="9" t="s">
        <v>56</v>
      </c>
      <c r="B33" s="1">
        <v>42106</v>
      </c>
      <c r="C33" t="s">
        <v>48</v>
      </c>
      <c r="D33">
        <v>4144166</v>
      </c>
      <c r="E33" s="8">
        <v>25050</v>
      </c>
      <c r="F33" s="4"/>
      <c r="G33" t="s">
        <v>48</v>
      </c>
    </row>
    <row r="34" spans="1:7" x14ac:dyDescent="0.3">
      <c r="A34" s="9" t="s">
        <v>56</v>
      </c>
      <c r="B34" s="1">
        <v>42106</v>
      </c>
      <c r="C34" t="s">
        <v>47</v>
      </c>
      <c r="D34">
        <v>4144167</v>
      </c>
      <c r="E34" s="8">
        <v>25050</v>
      </c>
      <c r="F34" s="4"/>
      <c r="G34" t="s">
        <v>47</v>
      </c>
    </row>
    <row r="35" spans="1:7" x14ac:dyDescent="0.3">
      <c r="A35" s="9" t="s">
        <v>56</v>
      </c>
      <c r="B35" s="1">
        <v>42106</v>
      </c>
      <c r="C35" t="s">
        <v>49</v>
      </c>
      <c r="D35">
        <v>4144168</v>
      </c>
      <c r="E35" s="8">
        <v>15010</v>
      </c>
      <c r="F35" s="4"/>
      <c r="G35" t="s">
        <v>49</v>
      </c>
    </row>
    <row r="36" spans="1:7" x14ac:dyDescent="0.3">
      <c r="A36" s="9" t="s">
        <v>56</v>
      </c>
      <c r="B36" s="1">
        <v>42108</v>
      </c>
      <c r="C36" t="s">
        <v>8</v>
      </c>
      <c r="E36" s="8">
        <v>126.76</v>
      </c>
      <c r="F36" s="4"/>
      <c r="G36" t="s">
        <v>8</v>
      </c>
    </row>
    <row r="37" spans="1:7" x14ac:dyDescent="0.3">
      <c r="A37" s="9" t="s">
        <v>56</v>
      </c>
      <c r="B37" s="1">
        <v>42115</v>
      </c>
      <c r="C37" t="s">
        <v>21</v>
      </c>
      <c r="D37">
        <v>4144169</v>
      </c>
      <c r="E37" s="8">
        <v>60</v>
      </c>
      <c r="F37" s="4"/>
      <c r="G37" t="s">
        <v>60</v>
      </c>
    </row>
    <row r="38" spans="1:7" x14ac:dyDescent="0.3">
      <c r="A38" s="9" t="s">
        <v>56</v>
      </c>
      <c r="B38" s="1">
        <v>42115</v>
      </c>
      <c r="C38" t="s">
        <v>22</v>
      </c>
      <c r="D38">
        <v>4144169</v>
      </c>
      <c r="E38" s="8">
        <v>-60</v>
      </c>
      <c r="F38" s="4"/>
      <c r="G38" t="s">
        <v>60</v>
      </c>
    </row>
    <row r="39" spans="1:7" x14ac:dyDescent="0.3">
      <c r="A39" s="9" t="s">
        <v>56</v>
      </c>
      <c r="B39" s="1">
        <v>42116</v>
      </c>
      <c r="C39" t="s">
        <v>25</v>
      </c>
      <c r="E39" s="8">
        <v>3962</v>
      </c>
      <c r="F39" s="4"/>
      <c r="G39" t="s">
        <v>28</v>
      </c>
    </row>
    <row r="40" spans="1:7" x14ac:dyDescent="0.3">
      <c r="A40" s="9" t="s">
        <v>56</v>
      </c>
      <c r="B40" s="1">
        <v>42124</v>
      </c>
      <c r="C40" t="s">
        <v>23</v>
      </c>
      <c r="D40">
        <v>4144170</v>
      </c>
      <c r="E40" s="8">
        <v>600</v>
      </c>
      <c r="F40" s="4"/>
      <c r="G40" t="s">
        <v>60</v>
      </c>
    </row>
    <row r="41" spans="1:7" x14ac:dyDescent="0.3">
      <c r="A41" s="9" t="s">
        <v>56</v>
      </c>
      <c r="B41" s="1">
        <v>42129</v>
      </c>
      <c r="C41" t="s">
        <v>24</v>
      </c>
      <c r="E41" s="8">
        <v>267</v>
      </c>
      <c r="F41" s="4"/>
      <c r="G41" t="s">
        <v>24</v>
      </c>
    </row>
    <row r="42" spans="1:7" x14ac:dyDescent="0.3">
      <c r="A42" s="9" t="s">
        <v>56</v>
      </c>
      <c r="B42" s="1">
        <v>42129</v>
      </c>
      <c r="C42" t="s">
        <v>13</v>
      </c>
      <c r="E42" s="8">
        <v>17.16</v>
      </c>
      <c r="F42" s="4"/>
      <c r="G42" t="s">
        <v>13</v>
      </c>
    </row>
    <row r="43" spans="1:7" x14ac:dyDescent="0.3">
      <c r="A43" s="9" t="s">
        <v>56</v>
      </c>
      <c r="B43" s="1">
        <v>42143</v>
      </c>
      <c r="C43" t="s">
        <v>26</v>
      </c>
      <c r="E43" s="8">
        <v>24949</v>
      </c>
      <c r="F43" s="4"/>
      <c r="G43" t="s">
        <v>28</v>
      </c>
    </row>
    <row r="44" spans="1:7" x14ac:dyDescent="0.3">
      <c r="A44" s="9" t="s">
        <v>56</v>
      </c>
      <c r="B44" s="1">
        <v>42151</v>
      </c>
      <c r="C44" t="s">
        <v>58</v>
      </c>
      <c r="D44">
        <v>8942331</v>
      </c>
      <c r="E44" s="8">
        <v>449.4</v>
      </c>
      <c r="F44" s="4"/>
      <c r="G44" t="s">
        <v>58</v>
      </c>
    </row>
    <row r="45" spans="1:7" x14ac:dyDescent="0.3">
      <c r="A45" s="9" t="s">
        <v>56</v>
      </c>
      <c r="B45" s="1">
        <v>42154</v>
      </c>
      <c r="C45" t="s">
        <v>58</v>
      </c>
      <c r="D45">
        <v>8942332</v>
      </c>
      <c r="E45" s="8">
        <v>86.45</v>
      </c>
      <c r="F45" s="4"/>
      <c r="G45" t="s">
        <v>58</v>
      </c>
    </row>
    <row r="46" spans="1:7" x14ac:dyDescent="0.3">
      <c r="A46" s="9" t="s">
        <v>56</v>
      </c>
      <c r="B46" s="1">
        <v>42157</v>
      </c>
      <c r="C46" t="s">
        <v>13</v>
      </c>
      <c r="E46" s="8">
        <v>17.16</v>
      </c>
      <c r="F46" s="4"/>
      <c r="G46" t="s">
        <v>13</v>
      </c>
    </row>
    <row r="47" spans="1:7" x14ac:dyDescent="0.3">
      <c r="A47" s="9" t="s">
        <v>56</v>
      </c>
      <c r="B47" s="1">
        <v>42164</v>
      </c>
      <c r="C47" t="s">
        <v>58</v>
      </c>
      <c r="D47">
        <v>8942333</v>
      </c>
      <c r="E47" s="8">
        <v>39</v>
      </c>
      <c r="F47" s="4"/>
      <c r="G47" t="s">
        <v>58</v>
      </c>
    </row>
    <row r="48" spans="1:7" x14ac:dyDescent="0.3">
      <c r="A48" s="9" t="s">
        <v>56</v>
      </c>
      <c r="B48" s="1">
        <v>42178</v>
      </c>
      <c r="C48" t="s">
        <v>46</v>
      </c>
      <c r="D48">
        <v>8942334</v>
      </c>
      <c r="E48" s="8">
        <v>9940</v>
      </c>
      <c r="F48" s="4"/>
      <c r="G48" t="s">
        <v>46</v>
      </c>
    </row>
    <row r="49" spans="1:7" x14ac:dyDescent="0.3">
      <c r="A49" s="9" t="s">
        <v>56</v>
      </c>
      <c r="B49" s="1">
        <v>42178</v>
      </c>
      <c r="C49" t="s">
        <v>48</v>
      </c>
      <c r="D49">
        <v>8942335</v>
      </c>
      <c r="E49" s="8">
        <v>10020</v>
      </c>
      <c r="F49" s="4"/>
      <c r="G49" t="s">
        <v>48</v>
      </c>
    </row>
    <row r="50" spans="1:7" x14ac:dyDescent="0.3">
      <c r="A50" s="9" t="s">
        <v>56</v>
      </c>
      <c r="B50" s="1">
        <v>42178</v>
      </c>
      <c r="C50" t="s">
        <v>47</v>
      </c>
      <c r="D50">
        <v>8942336</v>
      </c>
      <c r="E50" s="8">
        <v>10020</v>
      </c>
      <c r="F50" s="4"/>
      <c r="G50" t="s">
        <v>47</v>
      </c>
    </row>
    <row r="51" spans="1:7" x14ac:dyDescent="0.3">
      <c r="A51" s="9" t="s">
        <v>56</v>
      </c>
      <c r="B51" s="1">
        <v>42178</v>
      </c>
      <c r="C51" t="s">
        <v>49</v>
      </c>
      <c r="D51">
        <v>8942337</v>
      </c>
      <c r="E51" s="8">
        <v>10020</v>
      </c>
      <c r="F51" s="4"/>
      <c r="G51" t="s">
        <v>49</v>
      </c>
    </row>
    <row r="52" spans="1:7" x14ac:dyDescent="0.3">
      <c r="A52" s="9" t="s">
        <v>56</v>
      </c>
      <c r="B52" s="1">
        <v>42180</v>
      </c>
      <c r="C52" t="s">
        <v>58</v>
      </c>
      <c r="D52">
        <v>8942338</v>
      </c>
      <c r="E52" s="8">
        <v>113.9</v>
      </c>
      <c r="F52" s="4"/>
      <c r="G52" t="s">
        <v>58</v>
      </c>
    </row>
    <row r="53" spans="1:7" x14ac:dyDescent="0.3">
      <c r="A53" s="9" t="s">
        <v>56</v>
      </c>
      <c r="B53" s="1">
        <v>42186</v>
      </c>
      <c r="C53" t="s">
        <v>7</v>
      </c>
      <c r="E53" s="8"/>
      <c r="F53" s="4">
        <v>16222</v>
      </c>
      <c r="G53" t="s">
        <v>7</v>
      </c>
    </row>
    <row r="54" spans="1:7" x14ac:dyDescent="0.3">
      <c r="A54" s="9" t="s">
        <v>56</v>
      </c>
      <c r="B54" s="1">
        <v>42187</v>
      </c>
      <c r="C54" t="s">
        <v>13</v>
      </c>
      <c r="E54" s="8">
        <v>17.16</v>
      </c>
      <c r="F54" s="4"/>
      <c r="G54" t="s">
        <v>13</v>
      </c>
    </row>
    <row r="55" spans="1:7" x14ac:dyDescent="0.3">
      <c r="A55" s="9" t="s">
        <v>56</v>
      </c>
      <c r="B55" s="1">
        <v>42192</v>
      </c>
      <c r="C55" t="s">
        <v>7</v>
      </c>
      <c r="E55" s="8"/>
      <c r="F55" s="4">
        <v>150000</v>
      </c>
      <c r="G55" t="s">
        <v>7</v>
      </c>
    </row>
    <row r="56" spans="1:7" x14ac:dyDescent="0.3">
      <c r="A56" s="9" t="s">
        <v>56</v>
      </c>
      <c r="B56" s="1">
        <v>42197</v>
      </c>
      <c r="C56" t="s">
        <v>58</v>
      </c>
      <c r="D56">
        <v>8942339</v>
      </c>
      <c r="E56" s="8">
        <v>63.4</v>
      </c>
      <c r="F56" s="4"/>
      <c r="G56" t="s">
        <v>58</v>
      </c>
    </row>
    <row r="57" spans="1:7" x14ac:dyDescent="0.3">
      <c r="A57" s="9" t="s">
        <v>56</v>
      </c>
      <c r="B57" s="1">
        <v>42197</v>
      </c>
      <c r="C57" t="s">
        <v>46</v>
      </c>
      <c r="D57">
        <v>8942340</v>
      </c>
      <c r="E57" s="8">
        <v>19880</v>
      </c>
      <c r="F57" s="4"/>
      <c r="G57" t="s">
        <v>46</v>
      </c>
    </row>
    <row r="58" spans="1:7" x14ac:dyDescent="0.3">
      <c r="A58" s="9" t="s">
        <v>56</v>
      </c>
      <c r="B58" s="1">
        <v>42197</v>
      </c>
      <c r="C58" t="s">
        <v>48</v>
      </c>
      <c r="D58">
        <v>8942341</v>
      </c>
      <c r="E58" s="8">
        <v>20040</v>
      </c>
      <c r="F58" s="4"/>
      <c r="G58" t="s">
        <v>48</v>
      </c>
    </row>
    <row r="59" spans="1:7" x14ac:dyDescent="0.3">
      <c r="A59" s="9" t="s">
        <v>56</v>
      </c>
      <c r="B59" s="1">
        <v>42197</v>
      </c>
      <c r="C59" t="s">
        <v>47</v>
      </c>
      <c r="D59">
        <v>8942342</v>
      </c>
      <c r="E59" s="8">
        <v>20040</v>
      </c>
      <c r="F59" s="4"/>
      <c r="G59" t="s">
        <v>47</v>
      </c>
    </row>
    <row r="60" spans="1:7" x14ac:dyDescent="0.3">
      <c r="A60" s="9" t="s">
        <v>56</v>
      </c>
      <c r="B60" s="1">
        <v>42197</v>
      </c>
      <c r="C60" t="s">
        <v>49</v>
      </c>
      <c r="D60">
        <v>8942343</v>
      </c>
      <c r="E60" s="8">
        <v>20040</v>
      </c>
      <c r="F60" s="4"/>
      <c r="G60" t="s">
        <v>49</v>
      </c>
    </row>
    <row r="61" spans="1:7" x14ac:dyDescent="0.3">
      <c r="A61" s="9" t="s">
        <v>56</v>
      </c>
      <c r="B61" s="1">
        <v>42198</v>
      </c>
      <c r="C61" t="s">
        <v>8</v>
      </c>
      <c r="E61" s="8">
        <v>90.38</v>
      </c>
      <c r="F61" s="4"/>
      <c r="G61" t="s">
        <v>8</v>
      </c>
    </row>
    <row r="62" spans="1:7" x14ac:dyDescent="0.3">
      <c r="A62" s="9" t="s">
        <v>56</v>
      </c>
      <c r="B62" s="1">
        <v>42201</v>
      </c>
      <c r="C62" t="s">
        <v>46</v>
      </c>
      <c r="D62" t="s">
        <v>4</v>
      </c>
      <c r="E62" s="8">
        <v>15000</v>
      </c>
      <c r="F62" s="4"/>
      <c r="G62" t="s">
        <v>46</v>
      </c>
    </row>
    <row r="63" spans="1:7" x14ac:dyDescent="0.3">
      <c r="A63" s="9" t="s">
        <v>56</v>
      </c>
      <c r="B63" s="1">
        <v>42204</v>
      </c>
      <c r="C63" t="s">
        <v>28</v>
      </c>
      <c r="E63" s="8">
        <v>2074</v>
      </c>
      <c r="F63" s="4"/>
      <c r="G63" t="s">
        <v>28</v>
      </c>
    </row>
    <row r="64" spans="1:7" x14ac:dyDescent="0.3">
      <c r="A64" s="9" t="s">
        <v>56</v>
      </c>
      <c r="B64" s="1">
        <v>42205</v>
      </c>
      <c r="C64" t="s">
        <v>29</v>
      </c>
      <c r="D64">
        <v>8942344</v>
      </c>
      <c r="E64" s="8">
        <v>2065.4</v>
      </c>
      <c r="F64" s="4"/>
      <c r="G64" t="s">
        <v>29</v>
      </c>
    </row>
    <row r="65" spans="1:7" x14ac:dyDescent="0.3">
      <c r="A65" s="9" t="s">
        <v>56</v>
      </c>
      <c r="B65" s="1">
        <v>42220</v>
      </c>
      <c r="C65" t="s">
        <v>13</v>
      </c>
      <c r="E65" s="8">
        <v>17.16</v>
      </c>
      <c r="F65" s="4"/>
      <c r="G65" t="s">
        <v>13</v>
      </c>
    </row>
    <row r="66" spans="1:7" x14ac:dyDescent="0.3">
      <c r="A66" s="9" t="s">
        <v>56</v>
      </c>
      <c r="B66" s="1">
        <v>42223</v>
      </c>
      <c r="C66" t="s">
        <v>29</v>
      </c>
      <c r="D66">
        <v>8942345</v>
      </c>
      <c r="E66" s="8">
        <v>900</v>
      </c>
      <c r="F66" s="4"/>
      <c r="G66" t="s">
        <v>29</v>
      </c>
    </row>
    <row r="67" spans="1:7" x14ac:dyDescent="0.3">
      <c r="A67" s="9" t="s">
        <v>56</v>
      </c>
      <c r="B67" s="1">
        <v>42235</v>
      </c>
      <c r="C67" t="s">
        <v>28</v>
      </c>
      <c r="E67" s="8">
        <v>24653</v>
      </c>
      <c r="F67" s="4"/>
      <c r="G67" t="s">
        <v>28</v>
      </c>
    </row>
    <row r="68" spans="1:7" x14ac:dyDescent="0.3">
      <c r="A68" s="9" t="s">
        <v>56</v>
      </c>
      <c r="B68" s="1">
        <v>42243</v>
      </c>
      <c r="C68" t="s">
        <v>48</v>
      </c>
      <c r="D68">
        <v>8942346</v>
      </c>
      <c r="E68" s="8">
        <v>15120</v>
      </c>
      <c r="F68" s="4"/>
      <c r="G68" t="s">
        <v>48</v>
      </c>
    </row>
    <row r="69" spans="1:7" x14ac:dyDescent="0.3">
      <c r="A69" s="9" t="s">
        <v>56</v>
      </c>
      <c r="B69" s="1">
        <v>42243</v>
      </c>
      <c r="C69" t="s">
        <v>47</v>
      </c>
      <c r="D69">
        <v>8942347</v>
      </c>
      <c r="E69" s="8">
        <v>15120</v>
      </c>
      <c r="F69" s="4"/>
      <c r="G69" t="s">
        <v>47</v>
      </c>
    </row>
    <row r="70" spans="1:7" x14ac:dyDescent="0.3">
      <c r="A70" s="9" t="s">
        <v>56</v>
      </c>
      <c r="B70" s="1">
        <v>42243</v>
      </c>
      <c r="C70" t="s">
        <v>49</v>
      </c>
      <c r="D70">
        <v>8942348</v>
      </c>
      <c r="E70" s="8">
        <v>15120</v>
      </c>
      <c r="F70" s="4"/>
      <c r="G70" t="s">
        <v>49</v>
      </c>
    </row>
    <row r="71" spans="1:7" x14ac:dyDescent="0.3">
      <c r="A71" s="9" t="s">
        <v>56</v>
      </c>
      <c r="B71" s="1">
        <v>42249</v>
      </c>
      <c r="C71" t="s">
        <v>13</v>
      </c>
      <c r="E71" s="8">
        <v>17.16</v>
      </c>
      <c r="F71" s="4"/>
      <c r="G71" t="s">
        <v>13</v>
      </c>
    </row>
    <row r="72" spans="1:7" x14ac:dyDescent="0.3">
      <c r="A72" s="9" t="s">
        <v>56</v>
      </c>
      <c r="B72" s="1">
        <v>42268</v>
      </c>
      <c r="C72" t="s">
        <v>29</v>
      </c>
      <c r="D72">
        <v>8942349</v>
      </c>
      <c r="E72" s="8">
        <v>900</v>
      </c>
      <c r="F72" s="4"/>
      <c r="G72" t="s">
        <v>29</v>
      </c>
    </row>
    <row r="73" spans="1:7" x14ac:dyDescent="0.3">
      <c r="A73" s="9" t="s">
        <v>56</v>
      </c>
      <c r="B73" s="1">
        <v>42278</v>
      </c>
      <c r="C73" t="s">
        <v>7</v>
      </c>
      <c r="E73" s="8"/>
      <c r="F73" s="4">
        <v>24941.15</v>
      </c>
      <c r="G73" t="s">
        <v>7</v>
      </c>
    </row>
    <row r="74" spans="1:7" x14ac:dyDescent="0.3">
      <c r="A74" s="9" t="s">
        <v>56</v>
      </c>
      <c r="B74" s="1">
        <v>42279</v>
      </c>
      <c r="C74" t="s">
        <v>13</v>
      </c>
      <c r="E74" s="8">
        <v>17.16</v>
      </c>
      <c r="F74" s="4"/>
      <c r="G74" t="s">
        <v>13</v>
      </c>
    </row>
    <row r="75" spans="1:7" x14ac:dyDescent="0.3">
      <c r="A75" s="9" t="s">
        <v>56</v>
      </c>
      <c r="B75" s="1">
        <v>42283</v>
      </c>
      <c r="C75" t="s">
        <v>7</v>
      </c>
      <c r="E75" s="8"/>
      <c r="F75" s="4">
        <v>150000</v>
      </c>
      <c r="G75" t="s">
        <v>7</v>
      </c>
    </row>
    <row r="76" spans="1:7" x14ac:dyDescent="0.3">
      <c r="A76" s="9" t="s">
        <v>56</v>
      </c>
      <c r="B76" s="1">
        <v>42286</v>
      </c>
      <c r="C76" t="s">
        <v>46</v>
      </c>
      <c r="D76" t="s">
        <v>4</v>
      </c>
      <c r="E76" s="8">
        <v>29820</v>
      </c>
      <c r="F76" s="4"/>
      <c r="G76" t="s">
        <v>46</v>
      </c>
    </row>
    <row r="77" spans="1:7" x14ac:dyDescent="0.3">
      <c r="A77" s="9" t="s">
        <v>56</v>
      </c>
      <c r="B77" s="1">
        <v>42286</v>
      </c>
      <c r="C77" t="s">
        <v>48</v>
      </c>
      <c r="D77" t="s">
        <v>4</v>
      </c>
      <c r="E77" s="8">
        <v>30060</v>
      </c>
      <c r="F77" s="4"/>
      <c r="G77" t="s">
        <v>48</v>
      </c>
    </row>
    <row r="78" spans="1:7" x14ac:dyDescent="0.3">
      <c r="A78" s="9" t="s">
        <v>56</v>
      </c>
      <c r="B78" s="1">
        <v>42286</v>
      </c>
      <c r="C78" t="s">
        <v>47</v>
      </c>
      <c r="D78" t="s">
        <v>4</v>
      </c>
      <c r="E78" s="8">
        <v>30060</v>
      </c>
      <c r="F78" s="4"/>
      <c r="G78" t="s">
        <v>47</v>
      </c>
    </row>
    <row r="79" spans="1:7" x14ac:dyDescent="0.3">
      <c r="A79" s="9" t="s">
        <v>56</v>
      </c>
      <c r="B79" s="1">
        <v>42286</v>
      </c>
      <c r="C79" t="s">
        <v>49</v>
      </c>
      <c r="D79" t="s">
        <v>4</v>
      </c>
      <c r="E79" s="8">
        <v>30060</v>
      </c>
      <c r="F79" s="4"/>
      <c r="G79" t="s">
        <v>49</v>
      </c>
    </row>
    <row r="80" spans="1:7" x14ac:dyDescent="0.3">
      <c r="A80" s="9" t="s">
        <v>56</v>
      </c>
      <c r="B80" s="1">
        <v>42290</v>
      </c>
      <c r="C80" t="s">
        <v>8</v>
      </c>
      <c r="E80" s="8">
        <v>114.65</v>
      </c>
      <c r="F80" s="4"/>
      <c r="G80" t="s">
        <v>8</v>
      </c>
    </row>
    <row r="81" spans="1:7" x14ac:dyDescent="0.3">
      <c r="A81" s="9" t="s">
        <v>56</v>
      </c>
      <c r="B81" s="1">
        <v>42296</v>
      </c>
      <c r="C81" t="s">
        <v>28</v>
      </c>
      <c r="E81" s="8">
        <v>3416</v>
      </c>
      <c r="F81" s="4"/>
      <c r="G81" t="s">
        <v>28</v>
      </c>
    </row>
    <row r="82" spans="1:7" x14ac:dyDescent="0.3">
      <c r="A82" s="9" t="s">
        <v>56</v>
      </c>
      <c r="B82" s="1">
        <v>42303</v>
      </c>
      <c r="C82" t="s">
        <v>30</v>
      </c>
      <c r="E82" s="8">
        <v>24643</v>
      </c>
      <c r="F82" s="4"/>
      <c r="G82" t="s">
        <v>30</v>
      </c>
    </row>
    <row r="83" spans="1:7" x14ac:dyDescent="0.3">
      <c r="A83" s="9" t="s">
        <v>56</v>
      </c>
      <c r="B83" s="1">
        <v>42311</v>
      </c>
      <c r="C83" t="s">
        <v>13</v>
      </c>
      <c r="E83" s="8">
        <v>17.16</v>
      </c>
      <c r="F83" s="4"/>
      <c r="G83" t="s">
        <v>13</v>
      </c>
    </row>
    <row r="84" spans="1:7" x14ac:dyDescent="0.3">
      <c r="A84" s="9" t="s">
        <v>56</v>
      </c>
      <c r="B84" s="1">
        <v>42313</v>
      </c>
      <c r="C84" t="s">
        <v>29</v>
      </c>
      <c r="D84">
        <v>8942350</v>
      </c>
      <c r="E84" s="8">
        <v>900.06</v>
      </c>
      <c r="F84" s="4"/>
      <c r="G84" t="s">
        <v>29</v>
      </c>
    </row>
    <row r="85" spans="1:7" x14ac:dyDescent="0.3">
      <c r="A85" s="9" t="s">
        <v>56</v>
      </c>
      <c r="B85" s="1">
        <v>42327</v>
      </c>
      <c r="C85" t="s">
        <v>28</v>
      </c>
      <c r="E85" s="8">
        <v>24997</v>
      </c>
      <c r="F85" s="4"/>
      <c r="G85" t="s">
        <v>28</v>
      </c>
    </row>
    <row r="86" spans="1:7" x14ac:dyDescent="0.3">
      <c r="A86" s="9" t="s">
        <v>56</v>
      </c>
      <c r="B86" s="1">
        <v>42340</v>
      </c>
      <c r="C86" t="s">
        <v>13</v>
      </c>
      <c r="E86" s="8">
        <v>17.16</v>
      </c>
      <c r="F86" s="4"/>
      <c r="G86" t="s">
        <v>13</v>
      </c>
    </row>
    <row r="87" spans="1:7" x14ac:dyDescent="0.3">
      <c r="A87" s="9" t="s">
        <v>56</v>
      </c>
      <c r="B87" s="1">
        <v>42341</v>
      </c>
      <c r="C87" t="s">
        <v>46</v>
      </c>
      <c r="D87" t="s">
        <v>4</v>
      </c>
      <c r="E87" s="8">
        <v>4970</v>
      </c>
      <c r="F87" s="4"/>
      <c r="G87" t="s">
        <v>46</v>
      </c>
    </row>
    <row r="88" spans="1:7" x14ac:dyDescent="0.3">
      <c r="A88" s="9" t="s">
        <v>56</v>
      </c>
      <c r="B88" s="1">
        <v>42341</v>
      </c>
      <c r="C88" t="s">
        <v>48</v>
      </c>
      <c r="D88" t="s">
        <v>4</v>
      </c>
      <c r="E88" s="8">
        <v>5010</v>
      </c>
      <c r="F88" s="4"/>
      <c r="G88" t="s">
        <v>48</v>
      </c>
    </row>
    <row r="89" spans="1:7" x14ac:dyDescent="0.3">
      <c r="A89" s="9" t="s">
        <v>56</v>
      </c>
      <c r="B89" s="1">
        <v>42341</v>
      </c>
      <c r="C89" t="s">
        <v>47</v>
      </c>
      <c r="D89" t="s">
        <v>4</v>
      </c>
      <c r="E89" s="8">
        <v>5010</v>
      </c>
      <c r="F89" s="4"/>
      <c r="G89" t="s">
        <v>47</v>
      </c>
    </row>
    <row r="90" spans="1:7" x14ac:dyDescent="0.3">
      <c r="A90" s="9" t="s">
        <v>56</v>
      </c>
      <c r="B90" s="1">
        <v>42341</v>
      </c>
      <c r="C90" t="s">
        <v>49</v>
      </c>
      <c r="D90" t="s">
        <v>4</v>
      </c>
      <c r="E90" s="8">
        <v>5030</v>
      </c>
      <c r="F90" s="4"/>
      <c r="G90" t="s">
        <v>49</v>
      </c>
    </row>
    <row r="91" spans="1:7" x14ac:dyDescent="0.3">
      <c r="A91" s="9" t="s">
        <v>56</v>
      </c>
      <c r="B91" s="1">
        <v>42368</v>
      </c>
      <c r="C91" t="s">
        <v>58</v>
      </c>
      <c r="D91">
        <v>8942356</v>
      </c>
      <c r="E91" s="8">
        <v>65.87</v>
      </c>
      <c r="F91" s="4"/>
      <c r="G91" t="s">
        <v>58</v>
      </c>
    </row>
    <row r="92" spans="1:7" x14ac:dyDescent="0.3">
      <c r="A92" s="9" t="s">
        <v>56</v>
      </c>
      <c r="B92" s="1">
        <v>42369</v>
      </c>
      <c r="C92" t="s">
        <v>7</v>
      </c>
      <c r="E92" s="8"/>
      <c r="F92" s="4">
        <v>49873.22</v>
      </c>
      <c r="G92" t="s">
        <v>7</v>
      </c>
    </row>
  </sheetData>
  <autoFilter ref="A3:G3" xr:uid="{00000000-0009-0000-0000-000009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L62"/>
  <sheetViews>
    <sheetView topLeftCell="A25" workbookViewId="0">
      <selection activeCell="O37" sqref="O37"/>
    </sheetView>
  </sheetViews>
  <sheetFormatPr baseColWidth="10" defaultRowHeight="14.4" x14ac:dyDescent="0.3"/>
  <cols>
    <col min="11" max="11" width="11.5546875" style="4" customWidth="1"/>
  </cols>
  <sheetData>
    <row r="3" spans="2:12" x14ac:dyDescent="0.3">
      <c r="F3" t="s">
        <v>6</v>
      </c>
      <c r="L3" t="s">
        <v>6</v>
      </c>
    </row>
    <row r="5" spans="2:12" x14ac:dyDescent="0.3">
      <c r="B5" s="1">
        <v>41641</v>
      </c>
      <c r="C5" s="1" t="s">
        <v>0</v>
      </c>
      <c r="D5">
        <v>1805204</v>
      </c>
      <c r="E5" s="4">
        <v>9940</v>
      </c>
      <c r="F5" s="1">
        <v>41648</v>
      </c>
      <c r="H5" s="1">
        <v>42012</v>
      </c>
      <c r="I5" s="1" t="s">
        <v>0</v>
      </c>
      <c r="J5">
        <v>4144150</v>
      </c>
      <c r="K5" s="4">
        <v>29820</v>
      </c>
    </row>
    <row r="6" spans="2:12" x14ac:dyDescent="0.3">
      <c r="C6" t="s">
        <v>1</v>
      </c>
      <c r="D6">
        <v>1805205</v>
      </c>
      <c r="E6" s="4">
        <v>10020</v>
      </c>
      <c r="F6" s="1">
        <v>41660</v>
      </c>
      <c r="I6" t="s">
        <v>1</v>
      </c>
      <c r="J6">
        <v>4144151</v>
      </c>
      <c r="K6" s="4">
        <v>30000</v>
      </c>
      <c r="L6" s="1">
        <v>42016</v>
      </c>
    </row>
    <row r="7" spans="2:12" x14ac:dyDescent="0.3">
      <c r="C7" t="s">
        <v>2</v>
      </c>
      <c r="D7">
        <v>1805206</v>
      </c>
      <c r="E7" s="4">
        <v>10020</v>
      </c>
      <c r="F7" s="1">
        <v>41647</v>
      </c>
      <c r="I7" t="s">
        <v>2</v>
      </c>
      <c r="J7">
        <v>4144152</v>
      </c>
      <c r="K7" s="4">
        <v>26683.919999999998</v>
      </c>
      <c r="L7" s="1">
        <v>42026</v>
      </c>
    </row>
    <row r="8" spans="2:12" x14ac:dyDescent="0.3">
      <c r="C8" t="s">
        <v>3</v>
      </c>
      <c r="D8">
        <v>1805207</v>
      </c>
      <c r="E8" s="4">
        <v>10020</v>
      </c>
      <c r="F8" s="1">
        <v>41646</v>
      </c>
      <c r="I8" t="s">
        <v>2</v>
      </c>
      <c r="J8" s="3">
        <v>4144153</v>
      </c>
      <c r="K8" s="4">
        <v>3316.08</v>
      </c>
    </row>
    <row r="9" spans="2:12" x14ac:dyDescent="0.3">
      <c r="E9" s="4"/>
      <c r="I9" t="s">
        <v>3</v>
      </c>
      <c r="J9">
        <v>4144154</v>
      </c>
      <c r="K9" s="4">
        <v>30000</v>
      </c>
      <c r="L9" s="1">
        <v>42016</v>
      </c>
    </row>
    <row r="10" spans="2:12" x14ac:dyDescent="0.3">
      <c r="E10" s="4"/>
      <c r="L10" s="1"/>
    </row>
    <row r="11" spans="2:12" x14ac:dyDescent="0.3">
      <c r="B11" s="1">
        <v>41664</v>
      </c>
      <c r="C11" t="s">
        <v>0</v>
      </c>
      <c r="D11">
        <v>1805208</v>
      </c>
      <c r="E11" s="4">
        <v>29820</v>
      </c>
      <c r="F11" s="1">
        <v>41670</v>
      </c>
      <c r="H11" s="1">
        <v>42082</v>
      </c>
      <c r="I11" s="1" t="s">
        <v>0</v>
      </c>
      <c r="J11">
        <v>4144160</v>
      </c>
      <c r="K11" s="4">
        <v>6547.31</v>
      </c>
      <c r="L11" s="1">
        <v>42088</v>
      </c>
    </row>
    <row r="12" spans="2:12" x14ac:dyDescent="0.3">
      <c r="C12" t="s">
        <v>1</v>
      </c>
      <c r="D12">
        <v>1805209</v>
      </c>
      <c r="E12" s="4">
        <v>30060</v>
      </c>
      <c r="F12" s="1">
        <v>41667</v>
      </c>
      <c r="I12" t="s">
        <v>1</v>
      </c>
      <c r="J12">
        <v>4144161</v>
      </c>
      <c r="K12" s="4">
        <v>6600</v>
      </c>
      <c r="L12" s="1">
        <v>42089</v>
      </c>
    </row>
    <row r="13" spans="2:12" x14ac:dyDescent="0.3">
      <c r="C13" t="s">
        <v>2</v>
      </c>
      <c r="D13">
        <v>1805210</v>
      </c>
      <c r="E13" s="4">
        <v>30060</v>
      </c>
      <c r="F13" s="1">
        <v>41667</v>
      </c>
      <c r="I13" t="s">
        <v>2</v>
      </c>
      <c r="J13">
        <v>4144162</v>
      </c>
      <c r="K13" s="4">
        <v>9916.08</v>
      </c>
      <c r="L13" s="1">
        <v>42089</v>
      </c>
    </row>
    <row r="14" spans="2:12" x14ac:dyDescent="0.3">
      <c r="C14" t="s">
        <v>3</v>
      </c>
      <c r="D14">
        <v>4144111</v>
      </c>
      <c r="E14" s="4">
        <v>30060</v>
      </c>
      <c r="F14" s="1">
        <v>41666</v>
      </c>
      <c r="I14" t="s">
        <v>3</v>
      </c>
      <c r="J14">
        <v>4144163</v>
      </c>
      <c r="K14" s="4">
        <v>6640</v>
      </c>
      <c r="L14" s="1">
        <v>42087</v>
      </c>
    </row>
    <row r="15" spans="2:12" x14ac:dyDescent="0.3">
      <c r="E15" s="4"/>
    </row>
    <row r="16" spans="2:12" x14ac:dyDescent="0.3">
      <c r="B16" s="1">
        <v>41698</v>
      </c>
      <c r="C16" s="1" t="s">
        <v>0</v>
      </c>
      <c r="D16">
        <v>4144114</v>
      </c>
      <c r="E16" s="4">
        <v>4970</v>
      </c>
      <c r="F16" s="1">
        <v>41702</v>
      </c>
      <c r="H16" s="1"/>
    </row>
    <row r="17" spans="2:12" x14ac:dyDescent="0.3">
      <c r="C17" t="s">
        <v>1</v>
      </c>
      <c r="D17">
        <v>4144115</v>
      </c>
      <c r="E17" s="4">
        <v>5010</v>
      </c>
      <c r="F17" s="1">
        <v>41708</v>
      </c>
    </row>
    <row r="18" spans="2:12" x14ac:dyDescent="0.3">
      <c r="C18" t="s">
        <v>2</v>
      </c>
      <c r="D18">
        <v>4144116</v>
      </c>
      <c r="E18" s="4">
        <v>5010</v>
      </c>
      <c r="F18" s="1">
        <v>41710</v>
      </c>
    </row>
    <row r="19" spans="2:12" x14ac:dyDescent="0.3">
      <c r="C19" t="s">
        <v>3</v>
      </c>
      <c r="D19">
        <v>4144117</v>
      </c>
      <c r="E19" s="4">
        <v>5010</v>
      </c>
      <c r="F19" s="1">
        <v>41703</v>
      </c>
      <c r="H19" s="1">
        <v>42103</v>
      </c>
      <c r="I19" t="s">
        <v>3</v>
      </c>
      <c r="J19" t="s">
        <v>4</v>
      </c>
      <c r="K19" s="4">
        <v>10000</v>
      </c>
      <c r="L19" s="1">
        <v>42103</v>
      </c>
    </row>
    <row r="20" spans="2:12" x14ac:dyDescent="0.3">
      <c r="E20" s="4"/>
    </row>
    <row r="21" spans="2:12" x14ac:dyDescent="0.3">
      <c r="B21" s="1">
        <v>41724</v>
      </c>
      <c r="C21" t="s">
        <v>0</v>
      </c>
      <c r="D21">
        <v>4144118</v>
      </c>
      <c r="E21" s="4">
        <v>4970</v>
      </c>
      <c r="F21" s="1">
        <v>41733</v>
      </c>
      <c r="H21" s="1">
        <v>42106</v>
      </c>
      <c r="I21" t="s">
        <v>0</v>
      </c>
      <c r="J21">
        <v>4144165</v>
      </c>
      <c r="K21" s="8">
        <v>24850</v>
      </c>
      <c r="L21" s="8"/>
    </row>
    <row r="22" spans="2:12" x14ac:dyDescent="0.3">
      <c r="C22" t="s">
        <v>1</v>
      </c>
      <c r="D22">
        <v>4144119</v>
      </c>
      <c r="E22" s="4">
        <v>5010</v>
      </c>
      <c r="F22" s="1">
        <v>41744</v>
      </c>
      <c r="H22" s="1"/>
      <c r="I22" t="s">
        <v>1</v>
      </c>
      <c r="J22">
        <v>4144166</v>
      </c>
      <c r="K22" s="8">
        <v>25050</v>
      </c>
      <c r="L22" s="8"/>
    </row>
    <row r="23" spans="2:12" x14ac:dyDescent="0.3">
      <c r="C23" t="s">
        <v>2</v>
      </c>
      <c r="D23">
        <v>4144120</v>
      </c>
      <c r="E23" s="4">
        <v>5010</v>
      </c>
      <c r="F23" s="1">
        <v>41736</v>
      </c>
      <c r="H23" s="1"/>
      <c r="I23" t="s">
        <v>2</v>
      </c>
      <c r="J23">
        <v>4144167</v>
      </c>
      <c r="K23" s="8">
        <v>25050</v>
      </c>
      <c r="L23" s="8"/>
    </row>
    <row r="24" spans="2:12" x14ac:dyDescent="0.3">
      <c r="C24" t="s">
        <v>3</v>
      </c>
      <c r="D24" t="s">
        <v>4</v>
      </c>
      <c r="E24" s="4">
        <v>5010</v>
      </c>
      <c r="F24" s="1">
        <v>41724</v>
      </c>
      <c r="H24" s="1"/>
      <c r="I24" t="s">
        <v>3</v>
      </c>
      <c r="J24">
        <v>4144168</v>
      </c>
      <c r="K24" s="8">
        <v>15010</v>
      </c>
      <c r="L24" s="8"/>
    </row>
    <row r="25" spans="2:12" x14ac:dyDescent="0.3">
      <c r="E25" s="4"/>
      <c r="F25" s="1"/>
      <c r="H25" s="1"/>
      <c r="K25" s="8"/>
      <c r="L25" s="8"/>
    </row>
    <row r="26" spans="2:12" x14ac:dyDescent="0.3">
      <c r="B26" s="1">
        <v>41741</v>
      </c>
      <c r="C26" t="s">
        <v>0</v>
      </c>
      <c r="D26" s="3">
        <v>4144121</v>
      </c>
      <c r="E26" s="4">
        <v>5964</v>
      </c>
      <c r="F26" s="1"/>
      <c r="H26" s="1">
        <v>42178</v>
      </c>
      <c r="I26" t="s">
        <v>0</v>
      </c>
      <c r="J26">
        <v>8942334</v>
      </c>
      <c r="K26" s="8">
        <v>9940</v>
      </c>
      <c r="L26" s="8"/>
    </row>
    <row r="27" spans="2:12" x14ac:dyDescent="0.3">
      <c r="C27" t="s">
        <v>1</v>
      </c>
      <c r="D27">
        <v>4144122</v>
      </c>
      <c r="E27" s="4">
        <v>6012</v>
      </c>
      <c r="F27" s="1">
        <v>41751</v>
      </c>
      <c r="H27" s="1"/>
      <c r="I27" t="s">
        <v>1</v>
      </c>
      <c r="J27">
        <v>8942335</v>
      </c>
      <c r="K27" s="8">
        <v>10020</v>
      </c>
      <c r="L27" s="8"/>
    </row>
    <row r="28" spans="2:12" x14ac:dyDescent="0.3">
      <c r="C28" t="s">
        <v>2</v>
      </c>
      <c r="D28">
        <v>4144123</v>
      </c>
      <c r="E28" s="4">
        <v>6012</v>
      </c>
      <c r="F28" s="1">
        <v>41745</v>
      </c>
      <c r="H28" s="1"/>
      <c r="I28" t="s">
        <v>2</v>
      </c>
      <c r="J28">
        <v>8942336</v>
      </c>
      <c r="K28" s="8">
        <v>10020</v>
      </c>
      <c r="L28" s="8"/>
    </row>
    <row r="29" spans="2:12" x14ac:dyDescent="0.3">
      <c r="C29" t="s">
        <v>3</v>
      </c>
      <c r="D29" t="s">
        <v>4</v>
      </c>
      <c r="E29" s="4">
        <v>6012</v>
      </c>
      <c r="F29" s="1">
        <v>41743</v>
      </c>
      <c r="H29" s="1"/>
      <c r="I29" t="s">
        <v>3</v>
      </c>
      <c r="J29">
        <v>8942337</v>
      </c>
      <c r="K29" s="8">
        <v>10020</v>
      </c>
      <c r="L29" s="8"/>
    </row>
    <row r="30" spans="2:12" x14ac:dyDescent="0.3">
      <c r="E30" s="4"/>
      <c r="K30"/>
    </row>
    <row r="31" spans="2:12" x14ac:dyDescent="0.3">
      <c r="B31" s="1">
        <v>41751</v>
      </c>
      <c r="C31" t="s">
        <v>0</v>
      </c>
      <c r="D31">
        <v>4144124</v>
      </c>
      <c r="E31" s="4">
        <v>12425</v>
      </c>
      <c r="F31" s="1">
        <v>41761</v>
      </c>
      <c r="H31" s="1">
        <v>42197</v>
      </c>
      <c r="I31" t="s">
        <v>0</v>
      </c>
      <c r="J31">
        <v>8942340</v>
      </c>
      <c r="K31" s="8">
        <v>19880</v>
      </c>
      <c r="L31" s="8"/>
    </row>
    <row r="32" spans="2:12" x14ac:dyDescent="0.3">
      <c r="C32" t="s">
        <v>1</v>
      </c>
      <c r="D32" s="3">
        <v>4144125</v>
      </c>
      <c r="E32" s="4">
        <v>12525</v>
      </c>
      <c r="H32" s="1"/>
      <c r="I32" t="s">
        <v>1</v>
      </c>
      <c r="J32">
        <v>8942341</v>
      </c>
      <c r="K32" s="8">
        <v>20040</v>
      </c>
      <c r="L32" s="8"/>
    </row>
    <row r="33" spans="2:12" x14ac:dyDescent="0.3">
      <c r="C33" t="s">
        <v>2</v>
      </c>
      <c r="D33">
        <v>4144126</v>
      </c>
      <c r="E33" s="4">
        <v>12525</v>
      </c>
      <c r="F33" s="1">
        <v>41759</v>
      </c>
      <c r="H33" s="1"/>
      <c r="I33" t="s">
        <v>2</v>
      </c>
      <c r="J33">
        <v>8942342</v>
      </c>
      <c r="K33" s="8">
        <v>20040</v>
      </c>
      <c r="L33" s="8"/>
    </row>
    <row r="34" spans="2:12" x14ac:dyDescent="0.3">
      <c r="C34" t="s">
        <v>3</v>
      </c>
      <c r="D34">
        <v>4144127</v>
      </c>
      <c r="E34" s="4">
        <v>2525</v>
      </c>
      <c r="F34" s="1">
        <v>41759</v>
      </c>
      <c r="H34" s="1"/>
      <c r="I34" t="s">
        <v>3</v>
      </c>
      <c r="J34">
        <v>8942343</v>
      </c>
      <c r="K34" s="8">
        <v>20040</v>
      </c>
      <c r="L34" s="8"/>
    </row>
    <row r="35" spans="2:12" x14ac:dyDescent="0.3">
      <c r="C35" t="s">
        <v>3</v>
      </c>
      <c r="D35" t="s">
        <v>4</v>
      </c>
      <c r="E35" s="4">
        <v>10000</v>
      </c>
      <c r="H35" s="1">
        <v>42201</v>
      </c>
      <c r="I35" t="s">
        <v>0</v>
      </c>
      <c r="J35" t="s">
        <v>4</v>
      </c>
      <c r="K35" s="8">
        <v>15000</v>
      </c>
      <c r="L35" s="8"/>
    </row>
    <row r="36" spans="2:12" x14ac:dyDescent="0.3">
      <c r="E36" s="4"/>
      <c r="K36"/>
    </row>
    <row r="37" spans="2:12" x14ac:dyDescent="0.3">
      <c r="B37" s="1">
        <v>41800</v>
      </c>
      <c r="C37" t="s">
        <v>0</v>
      </c>
      <c r="D37">
        <v>4144129</v>
      </c>
      <c r="E37" s="4">
        <v>9940</v>
      </c>
      <c r="F37" s="1">
        <v>41808</v>
      </c>
      <c r="H37" s="1">
        <v>42243</v>
      </c>
      <c r="I37" t="s">
        <v>1</v>
      </c>
      <c r="J37">
        <v>8942346</v>
      </c>
      <c r="K37" s="8">
        <v>15120</v>
      </c>
      <c r="L37" s="8"/>
    </row>
    <row r="38" spans="2:12" x14ac:dyDescent="0.3">
      <c r="C38" t="s">
        <v>1</v>
      </c>
      <c r="D38">
        <v>4144130</v>
      </c>
      <c r="E38" s="4">
        <v>10020</v>
      </c>
      <c r="F38" s="1">
        <v>41801</v>
      </c>
      <c r="I38" t="s">
        <v>2</v>
      </c>
      <c r="J38">
        <v>8942347</v>
      </c>
      <c r="K38" s="8">
        <v>15120</v>
      </c>
      <c r="L38" s="8"/>
    </row>
    <row r="39" spans="2:12" x14ac:dyDescent="0.3">
      <c r="C39" t="s">
        <v>2</v>
      </c>
      <c r="D39">
        <v>4144131</v>
      </c>
      <c r="E39" s="4">
        <v>10020</v>
      </c>
      <c r="F39" s="1">
        <v>41807</v>
      </c>
      <c r="I39" t="s">
        <v>3</v>
      </c>
      <c r="J39">
        <v>8942348</v>
      </c>
      <c r="K39" s="8">
        <v>15120</v>
      </c>
      <c r="L39" s="8"/>
    </row>
    <row r="40" spans="2:12" x14ac:dyDescent="0.3">
      <c r="C40" t="s">
        <v>3</v>
      </c>
      <c r="D40" t="s">
        <v>4</v>
      </c>
      <c r="E40" s="4">
        <v>10000</v>
      </c>
    </row>
    <row r="41" spans="2:12" x14ac:dyDescent="0.3">
      <c r="E41" s="4"/>
    </row>
    <row r="42" spans="2:12" x14ac:dyDescent="0.3">
      <c r="B42" s="1">
        <v>41823</v>
      </c>
      <c r="C42" t="s">
        <v>0</v>
      </c>
      <c r="D42">
        <v>4144132</v>
      </c>
      <c r="E42" s="4">
        <v>9940</v>
      </c>
      <c r="F42" s="1">
        <v>41879</v>
      </c>
      <c r="H42" s="1">
        <v>42286</v>
      </c>
      <c r="I42" t="s">
        <v>0</v>
      </c>
      <c r="J42" t="s">
        <v>4</v>
      </c>
      <c r="K42" s="4">
        <v>29820</v>
      </c>
      <c r="L42" s="1"/>
    </row>
    <row r="43" spans="2:12" x14ac:dyDescent="0.3">
      <c r="C43" t="s">
        <v>1</v>
      </c>
      <c r="D43">
        <v>4144133</v>
      </c>
      <c r="E43" s="4">
        <v>10020</v>
      </c>
      <c r="F43" s="1">
        <v>41836</v>
      </c>
      <c r="I43" t="s">
        <v>1</v>
      </c>
      <c r="J43" t="s">
        <v>4</v>
      </c>
      <c r="K43" s="4">
        <v>30060</v>
      </c>
      <c r="L43" s="1"/>
    </row>
    <row r="44" spans="2:12" x14ac:dyDescent="0.3">
      <c r="C44" t="s">
        <v>2</v>
      </c>
      <c r="D44">
        <v>4133134</v>
      </c>
      <c r="E44" s="4">
        <v>10020</v>
      </c>
      <c r="F44" s="1">
        <v>41836</v>
      </c>
      <c r="I44" t="s">
        <v>2</v>
      </c>
      <c r="J44" t="s">
        <v>4</v>
      </c>
      <c r="K44" s="4">
        <v>30060</v>
      </c>
      <c r="L44" s="1"/>
    </row>
    <row r="45" spans="2:12" x14ac:dyDescent="0.3">
      <c r="C45" t="s">
        <v>3</v>
      </c>
      <c r="D45" t="s">
        <v>4</v>
      </c>
      <c r="E45" s="4">
        <v>10000</v>
      </c>
      <c r="I45" t="s">
        <v>3</v>
      </c>
      <c r="J45" t="s">
        <v>4</v>
      </c>
      <c r="K45" s="4">
        <v>30060</v>
      </c>
    </row>
    <row r="46" spans="2:12" x14ac:dyDescent="0.3">
      <c r="E46" s="4"/>
    </row>
    <row r="47" spans="2:12" x14ac:dyDescent="0.3">
      <c r="B47" s="1">
        <v>41835</v>
      </c>
      <c r="C47" t="s">
        <v>0</v>
      </c>
      <c r="D47">
        <v>4144135</v>
      </c>
      <c r="E47" s="4">
        <v>29820</v>
      </c>
      <c r="F47" s="1">
        <v>41879</v>
      </c>
    </row>
    <row r="48" spans="2:12" x14ac:dyDescent="0.3">
      <c r="C48" t="s">
        <v>1</v>
      </c>
      <c r="D48">
        <v>4144136</v>
      </c>
      <c r="E48" s="4">
        <v>30060</v>
      </c>
      <c r="F48" s="1">
        <v>41841</v>
      </c>
    </row>
    <row r="49" spans="2:6" x14ac:dyDescent="0.3">
      <c r="C49" t="s">
        <v>2</v>
      </c>
      <c r="D49">
        <v>4144137</v>
      </c>
      <c r="E49" s="4">
        <v>30060</v>
      </c>
      <c r="F49" s="1">
        <v>41870</v>
      </c>
    </row>
    <row r="50" spans="2:6" x14ac:dyDescent="0.3">
      <c r="C50" t="s">
        <v>3</v>
      </c>
      <c r="D50">
        <v>4144138</v>
      </c>
      <c r="E50" s="4">
        <v>20100</v>
      </c>
      <c r="F50" s="1">
        <v>41838</v>
      </c>
    </row>
    <row r="51" spans="2:6" x14ac:dyDescent="0.3">
      <c r="C51" t="s">
        <v>3</v>
      </c>
      <c r="D51" t="s">
        <v>4</v>
      </c>
      <c r="E51" s="4">
        <v>10000</v>
      </c>
      <c r="F51" s="1">
        <v>41892</v>
      </c>
    </row>
    <row r="52" spans="2:6" x14ac:dyDescent="0.3">
      <c r="E52" s="4"/>
    </row>
    <row r="53" spans="2:6" x14ac:dyDescent="0.3">
      <c r="B53" s="1">
        <v>41892</v>
      </c>
      <c r="C53" t="s">
        <v>0</v>
      </c>
      <c r="D53">
        <v>4144140</v>
      </c>
      <c r="E53" s="4">
        <v>9940</v>
      </c>
      <c r="F53" s="1">
        <v>41913</v>
      </c>
    </row>
    <row r="54" spans="2:6" x14ac:dyDescent="0.3">
      <c r="C54" t="s">
        <v>1</v>
      </c>
      <c r="D54">
        <v>4144141</v>
      </c>
      <c r="E54" s="4">
        <v>10020</v>
      </c>
      <c r="F54" s="1">
        <v>41919</v>
      </c>
    </row>
    <row r="55" spans="2:6" x14ac:dyDescent="0.3">
      <c r="C55" t="s">
        <v>2</v>
      </c>
      <c r="D55">
        <v>4144142</v>
      </c>
      <c r="E55" s="4">
        <v>10020</v>
      </c>
      <c r="F55" s="1">
        <v>41899</v>
      </c>
    </row>
    <row r="56" spans="2:6" x14ac:dyDescent="0.3">
      <c r="C56" t="s">
        <v>3</v>
      </c>
      <c r="D56" t="s">
        <v>4</v>
      </c>
      <c r="E56" s="4">
        <v>10000</v>
      </c>
      <c r="F56" s="1">
        <v>41892</v>
      </c>
    </row>
    <row r="57" spans="2:6" x14ac:dyDescent="0.3">
      <c r="E57" s="4"/>
    </row>
    <row r="58" spans="2:6" x14ac:dyDescent="0.3">
      <c r="B58" s="1">
        <v>41922</v>
      </c>
      <c r="C58" t="s">
        <v>0</v>
      </c>
      <c r="D58">
        <v>4144143</v>
      </c>
      <c r="E58" s="4">
        <v>24850</v>
      </c>
      <c r="F58" s="1">
        <v>41934</v>
      </c>
    </row>
    <row r="59" spans="2:6" x14ac:dyDescent="0.3">
      <c r="C59" t="s">
        <v>1</v>
      </c>
      <c r="D59">
        <v>4144144</v>
      </c>
      <c r="E59" s="4">
        <v>25050</v>
      </c>
      <c r="F59" s="1">
        <v>41929</v>
      </c>
    </row>
    <row r="60" spans="2:6" x14ac:dyDescent="0.3">
      <c r="C60" t="s">
        <v>2</v>
      </c>
      <c r="D60">
        <v>4144145</v>
      </c>
      <c r="E60" s="4">
        <v>25050</v>
      </c>
      <c r="F60" s="1">
        <v>41963</v>
      </c>
    </row>
    <row r="61" spans="2:6" x14ac:dyDescent="0.3">
      <c r="C61" t="s">
        <v>3</v>
      </c>
      <c r="D61">
        <v>4144146</v>
      </c>
      <c r="E61" s="4">
        <v>15050</v>
      </c>
      <c r="F61" s="1">
        <v>41925</v>
      </c>
    </row>
    <row r="62" spans="2:6" x14ac:dyDescent="0.3">
      <c r="C62" t="s">
        <v>3</v>
      </c>
      <c r="D62" t="s">
        <v>4</v>
      </c>
      <c r="E62" s="4" t="s">
        <v>5</v>
      </c>
      <c r="F62" s="1">
        <v>41922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39"/>
  <sheetViews>
    <sheetView tabSelected="1" topLeftCell="A613" workbookViewId="0">
      <selection activeCell="F624" sqref="F624"/>
    </sheetView>
  </sheetViews>
  <sheetFormatPr baseColWidth="10" defaultRowHeight="14.4" x14ac:dyDescent="0.3"/>
  <cols>
    <col min="2" max="2" width="11.21875" style="1" bestFit="1" customWidth="1"/>
    <col min="3" max="3" width="27" bestFit="1" customWidth="1"/>
    <col min="4" max="5" width="11" style="13" bestFit="1" customWidth="1"/>
    <col min="6" max="6" width="15.44140625" style="14" bestFit="1" customWidth="1"/>
    <col min="7" max="7" width="31.109375" bestFit="1" customWidth="1"/>
  </cols>
  <sheetData>
    <row r="2" spans="2:7" x14ac:dyDescent="0.3">
      <c r="D2" s="13" t="s">
        <v>11</v>
      </c>
      <c r="E2" s="13" t="s">
        <v>12</v>
      </c>
      <c r="G2" s="9" t="s">
        <v>80</v>
      </c>
    </row>
    <row r="4" spans="2:7" x14ac:dyDescent="0.3">
      <c r="B4" s="1">
        <v>43385</v>
      </c>
      <c r="C4" t="s">
        <v>45</v>
      </c>
      <c r="E4" s="13">
        <v>150000</v>
      </c>
    </row>
    <row r="5" spans="2:7" x14ac:dyDescent="0.3">
      <c r="B5" s="1">
        <v>43388</v>
      </c>
      <c r="C5" t="s">
        <v>46</v>
      </c>
      <c r="D5" s="13">
        <v>4960</v>
      </c>
    </row>
    <row r="6" spans="2:7" x14ac:dyDescent="0.3">
      <c r="B6" s="1">
        <v>43388</v>
      </c>
      <c r="C6" t="s">
        <v>48</v>
      </c>
      <c r="D6" s="13">
        <v>5000</v>
      </c>
    </row>
    <row r="7" spans="2:7" x14ac:dyDescent="0.3">
      <c r="B7" s="1">
        <v>43388</v>
      </c>
      <c r="C7" t="s">
        <v>47</v>
      </c>
      <c r="D7" s="13">
        <v>5000</v>
      </c>
    </row>
    <row r="8" spans="2:7" x14ac:dyDescent="0.3">
      <c r="B8" s="1">
        <v>43388</v>
      </c>
      <c r="C8" t="s">
        <v>49</v>
      </c>
      <c r="D8" s="13">
        <v>5000</v>
      </c>
      <c r="F8" s="13">
        <f>-SUM(D$4:D8)+SUM(E$4:E8)</f>
        <v>130040</v>
      </c>
    </row>
    <row r="9" spans="2:7" x14ac:dyDescent="0.3">
      <c r="B9" s="1">
        <v>43389</v>
      </c>
      <c r="C9" t="s">
        <v>46</v>
      </c>
      <c r="D9" s="13">
        <v>19890</v>
      </c>
    </row>
    <row r="10" spans="2:7" x14ac:dyDescent="0.3">
      <c r="B10" s="1">
        <v>43389</v>
      </c>
      <c r="C10" t="s">
        <v>48</v>
      </c>
      <c r="D10" s="13">
        <v>20050</v>
      </c>
      <c r="F10" s="13"/>
    </row>
    <row r="11" spans="2:7" x14ac:dyDescent="0.3">
      <c r="B11" s="1">
        <v>43389</v>
      </c>
      <c r="C11" t="s">
        <v>47</v>
      </c>
      <c r="D11" s="13">
        <v>20050</v>
      </c>
    </row>
    <row r="12" spans="2:7" x14ac:dyDescent="0.3">
      <c r="B12" s="1">
        <v>43389</v>
      </c>
      <c r="C12" t="s">
        <v>49</v>
      </c>
      <c r="D12" s="13">
        <v>20050</v>
      </c>
      <c r="F12" s="13">
        <f>-SUM(D$4:D12)+SUM(E$4:E12)</f>
        <v>50000</v>
      </c>
    </row>
    <row r="13" spans="2:7" x14ac:dyDescent="0.3">
      <c r="B13" s="1">
        <v>43406</v>
      </c>
      <c r="C13" t="s">
        <v>50</v>
      </c>
      <c r="D13" s="13">
        <v>10.8</v>
      </c>
      <c r="F13" s="13"/>
    </row>
    <row r="14" spans="2:7" x14ac:dyDescent="0.3">
      <c r="B14" s="1">
        <v>43419</v>
      </c>
      <c r="C14" t="s">
        <v>29</v>
      </c>
      <c r="D14" s="13">
        <v>1080</v>
      </c>
      <c r="F14" s="13">
        <f>-SUM(D$4:D14)+SUM(E$4:E14)</f>
        <v>48909.2</v>
      </c>
    </row>
    <row r="15" spans="2:7" x14ac:dyDescent="0.3">
      <c r="B15" s="1">
        <v>43406</v>
      </c>
      <c r="C15" t="s">
        <v>50</v>
      </c>
      <c r="D15" s="13">
        <v>10.8</v>
      </c>
      <c r="F15" s="13"/>
    </row>
    <row r="16" spans="2:7" x14ac:dyDescent="0.3">
      <c r="B16" s="1">
        <v>43451</v>
      </c>
      <c r="C16" t="s">
        <v>79</v>
      </c>
      <c r="D16" s="13">
        <v>24812</v>
      </c>
      <c r="F16" s="13">
        <f>-SUM(D$4:D16)+SUM(E$4:E16)</f>
        <v>24086.399999999994</v>
      </c>
      <c r="G16" s="24">
        <v>43405</v>
      </c>
    </row>
    <row r="17" spans="2:7" x14ac:dyDescent="0.3">
      <c r="B17" s="1">
        <v>43451</v>
      </c>
      <c r="C17" t="s">
        <v>79</v>
      </c>
      <c r="E17" s="13">
        <v>24812</v>
      </c>
      <c r="F17" s="13"/>
      <c r="G17" s="24" t="s">
        <v>88</v>
      </c>
    </row>
    <row r="18" spans="2:7" x14ac:dyDescent="0.3">
      <c r="B18" s="1">
        <v>43454</v>
      </c>
      <c r="C18" t="s">
        <v>79</v>
      </c>
      <c r="D18" s="13">
        <v>24812</v>
      </c>
      <c r="F18" s="13"/>
      <c r="G18" s="24">
        <v>43405</v>
      </c>
    </row>
    <row r="19" spans="2:7" x14ac:dyDescent="0.3">
      <c r="B19" s="1">
        <v>43465</v>
      </c>
      <c r="C19" t="s">
        <v>45</v>
      </c>
      <c r="E19" s="13">
        <v>44307.7</v>
      </c>
      <c r="F19" s="13">
        <f>-SUM(D$4:D19)+SUM(E$4:E19)</f>
        <v>68394.100000000006</v>
      </c>
    </row>
    <row r="21" spans="2:7" x14ac:dyDescent="0.3">
      <c r="B21" s="1">
        <v>43467</v>
      </c>
      <c r="C21" t="s">
        <v>50</v>
      </c>
      <c r="D21" s="13">
        <v>10.8</v>
      </c>
      <c r="G21" t="s">
        <v>95</v>
      </c>
    </row>
    <row r="22" spans="2:7" x14ac:dyDescent="0.3">
      <c r="B22" s="1">
        <v>43468</v>
      </c>
      <c r="C22" t="s">
        <v>45</v>
      </c>
      <c r="E22" s="13">
        <v>150000</v>
      </c>
      <c r="F22" s="13"/>
    </row>
    <row r="23" spans="2:7" x14ac:dyDescent="0.3">
      <c r="B23" s="1">
        <v>43469</v>
      </c>
      <c r="C23" t="s">
        <v>46</v>
      </c>
      <c r="D23" s="13">
        <v>29820</v>
      </c>
    </row>
    <row r="24" spans="2:7" x14ac:dyDescent="0.3">
      <c r="B24" s="1">
        <v>43469</v>
      </c>
      <c r="C24" t="s">
        <v>48</v>
      </c>
      <c r="D24" s="13">
        <v>30060</v>
      </c>
    </row>
    <row r="25" spans="2:7" x14ac:dyDescent="0.3">
      <c r="B25" s="1">
        <v>43469</v>
      </c>
      <c r="C25" t="s">
        <v>47</v>
      </c>
      <c r="D25" s="13">
        <v>30060</v>
      </c>
    </row>
    <row r="26" spans="2:7" x14ac:dyDescent="0.3">
      <c r="B26" s="1">
        <v>43469</v>
      </c>
      <c r="C26" t="s">
        <v>49</v>
      </c>
      <c r="D26" s="13">
        <v>30060</v>
      </c>
      <c r="F26" s="13"/>
    </row>
    <row r="27" spans="2:7" x14ac:dyDescent="0.3">
      <c r="B27" s="1">
        <v>43472</v>
      </c>
      <c r="C27" t="s">
        <v>44</v>
      </c>
      <c r="D27" s="13">
        <v>29</v>
      </c>
      <c r="F27" s="13"/>
    </row>
    <row r="28" spans="2:7" x14ac:dyDescent="0.3">
      <c r="B28" s="1">
        <v>43483</v>
      </c>
      <c r="C28" t="s">
        <v>82</v>
      </c>
      <c r="D28" s="13">
        <v>18.899999999999999</v>
      </c>
      <c r="F28" s="13"/>
      <c r="G28" t="s">
        <v>84</v>
      </c>
    </row>
    <row r="29" spans="2:7" x14ac:dyDescent="0.3">
      <c r="B29" s="1">
        <v>43483</v>
      </c>
      <c r="C29" t="s">
        <v>85</v>
      </c>
      <c r="D29" s="13">
        <v>131</v>
      </c>
      <c r="F29" s="13"/>
      <c r="G29" t="s">
        <v>86</v>
      </c>
    </row>
    <row r="30" spans="2:7" x14ac:dyDescent="0.3">
      <c r="B30" s="1">
        <v>43484</v>
      </c>
      <c r="C30" t="s">
        <v>28</v>
      </c>
      <c r="D30" s="13">
        <v>9990</v>
      </c>
      <c r="E30" s="26"/>
      <c r="F30" s="13"/>
      <c r="G30" s="24">
        <v>43435</v>
      </c>
    </row>
    <row r="31" spans="2:7" x14ac:dyDescent="0.3">
      <c r="B31" s="1">
        <v>43488</v>
      </c>
      <c r="C31" t="s">
        <v>10</v>
      </c>
      <c r="D31" s="13">
        <v>3705.45</v>
      </c>
      <c r="E31" s="26"/>
      <c r="F31" s="13">
        <f>-SUM(D$4:D31)+SUM(E$4:E31)</f>
        <v>84508.949999999953</v>
      </c>
      <c r="G31" t="s">
        <v>87</v>
      </c>
    </row>
    <row r="32" spans="2:7" x14ac:dyDescent="0.3">
      <c r="B32" s="1">
        <v>43498</v>
      </c>
      <c r="C32" t="s">
        <v>50</v>
      </c>
      <c r="D32" s="13">
        <v>10.8</v>
      </c>
      <c r="G32" t="s">
        <v>94</v>
      </c>
    </row>
    <row r="33" spans="2:7" x14ac:dyDescent="0.3">
      <c r="B33" s="1">
        <v>43501</v>
      </c>
      <c r="C33" t="s">
        <v>40</v>
      </c>
      <c r="D33" s="13">
        <v>12796.16</v>
      </c>
      <c r="E33" s="26"/>
      <c r="F33" s="13"/>
      <c r="G33" t="s">
        <v>89</v>
      </c>
    </row>
    <row r="34" spans="2:7" x14ac:dyDescent="0.3">
      <c r="B34" s="1">
        <v>43516</v>
      </c>
      <c r="C34" t="s">
        <v>28</v>
      </c>
      <c r="D34" s="13">
        <v>23967</v>
      </c>
      <c r="F34" s="13"/>
      <c r="G34" s="24">
        <v>43466</v>
      </c>
    </row>
    <row r="35" spans="2:7" x14ac:dyDescent="0.3">
      <c r="B35" s="1">
        <v>43516</v>
      </c>
      <c r="C35" t="s">
        <v>90</v>
      </c>
      <c r="D35" s="13">
        <v>120.62</v>
      </c>
      <c r="F35" s="13">
        <f>-SUM(D$4:D35)+SUM(E$4:E35)</f>
        <v>47614.369999999995</v>
      </c>
      <c r="G35" t="s">
        <v>92</v>
      </c>
    </row>
    <row r="36" spans="2:7" x14ac:dyDescent="0.3">
      <c r="B36" s="1">
        <v>43526</v>
      </c>
      <c r="C36" t="s">
        <v>50</v>
      </c>
      <c r="D36" s="13">
        <v>10.8</v>
      </c>
      <c r="F36" s="13"/>
      <c r="G36" t="s">
        <v>93</v>
      </c>
    </row>
    <row r="37" spans="2:7" x14ac:dyDescent="0.3">
      <c r="B37" s="1">
        <v>43545</v>
      </c>
      <c r="C37" t="s">
        <v>46</v>
      </c>
      <c r="D37" s="13">
        <v>4970</v>
      </c>
    </row>
    <row r="38" spans="2:7" x14ac:dyDescent="0.3">
      <c r="B38" s="1">
        <v>43545</v>
      </c>
      <c r="C38" t="s">
        <v>48</v>
      </c>
      <c r="D38" s="13">
        <v>5010</v>
      </c>
    </row>
    <row r="39" spans="2:7" x14ac:dyDescent="0.3">
      <c r="B39" s="1">
        <v>43545</v>
      </c>
      <c r="C39" t="s">
        <v>47</v>
      </c>
      <c r="D39" s="13">
        <v>5010</v>
      </c>
    </row>
    <row r="40" spans="2:7" x14ac:dyDescent="0.3">
      <c r="B40" s="1">
        <v>43545</v>
      </c>
      <c r="C40" t="s">
        <v>49</v>
      </c>
      <c r="D40" s="13">
        <v>5010</v>
      </c>
      <c r="F40" s="13"/>
    </row>
    <row r="41" spans="2:7" x14ac:dyDescent="0.3">
      <c r="B41" s="1">
        <v>43553</v>
      </c>
      <c r="C41" t="s">
        <v>45</v>
      </c>
      <c r="E41" s="13">
        <v>38198.1</v>
      </c>
      <c r="F41" s="13">
        <f>-SUM(D$4:D41)+SUM(E$4:E41)</f>
        <v>65801.669999999984</v>
      </c>
    </row>
    <row r="42" spans="2:7" x14ac:dyDescent="0.3">
      <c r="B42" s="1">
        <v>43557</v>
      </c>
      <c r="C42" t="s">
        <v>50</v>
      </c>
      <c r="D42" s="13">
        <v>10.8</v>
      </c>
      <c r="F42" s="13"/>
      <c r="G42" t="s">
        <v>96</v>
      </c>
    </row>
    <row r="43" spans="2:7" x14ac:dyDescent="0.3">
      <c r="B43" s="1">
        <v>43567</v>
      </c>
      <c r="C43" t="s">
        <v>45</v>
      </c>
      <c r="E43" s="13">
        <v>150000</v>
      </c>
      <c r="F43" s="13"/>
    </row>
    <row r="44" spans="2:7" x14ac:dyDescent="0.3">
      <c r="B44" s="1">
        <v>43570</v>
      </c>
      <c r="C44" t="s">
        <v>46</v>
      </c>
      <c r="D44" s="13">
        <v>37275</v>
      </c>
    </row>
    <row r="45" spans="2:7" x14ac:dyDescent="0.3">
      <c r="B45" s="1">
        <v>43570</v>
      </c>
      <c r="C45" t="s">
        <v>48</v>
      </c>
      <c r="D45" s="13">
        <v>37575</v>
      </c>
    </row>
    <row r="46" spans="2:7" x14ac:dyDescent="0.3">
      <c r="B46" s="1">
        <v>43570</v>
      </c>
      <c r="C46" t="s">
        <v>47</v>
      </c>
      <c r="D46" s="13">
        <v>37575</v>
      </c>
    </row>
    <row r="47" spans="2:7" x14ac:dyDescent="0.3">
      <c r="B47" s="1">
        <v>43570</v>
      </c>
      <c r="C47" t="s">
        <v>49</v>
      </c>
      <c r="D47" s="13">
        <v>37575</v>
      </c>
      <c r="F47" s="13"/>
    </row>
    <row r="48" spans="2:7" x14ac:dyDescent="0.3">
      <c r="B48" s="1">
        <v>43573</v>
      </c>
      <c r="C48" t="s">
        <v>90</v>
      </c>
      <c r="D48" s="13">
        <v>139.19999999999999</v>
      </c>
      <c r="F48" s="13"/>
    </row>
    <row r="49" spans="1:7" x14ac:dyDescent="0.3">
      <c r="B49" s="1">
        <v>41387</v>
      </c>
      <c r="C49" t="s">
        <v>28</v>
      </c>
      <c r="D49" s="13">
        <v>6190</v>
      </c>
      <c r="E49" s="26"/>
      <c r="F49" s="13">
        <f>-SUM(D$4:D49)+SUM(E$4:E49)</f>
        <v>59461.670000000042</v>
      </c>
      <c r="G49" s="24">
        <v>43525</v>
      </c>
    </row>
    <row r="50" spans="1:7" x14ac:dyDescent="0.3">
      <c r="B50" s="1">
        <v>43587</v>
      </c>
      <c r="C50" t="s">
        <v>50</v>
      </c>
      <c r="D50" s="13">
        <v>10.8</v>
      </c>
      <c r="G50" t="s">
        <v>98</v>
      </c>
    </row>
    <row r="51" spans="1:7" x14ac:dyDescent="0.3">
      <c r="A51" s="1"/>
      <c r="B51" s="1">
        <v>43591</v>
      </c>
      <c r="C51" t="s">
        <v>97</v>
      </c>
      <c r="D51" s="13">
        <v>258</v>
      </c>
    </row>
    <row r="52" spans="1:7" x14ac:dyDescent="0.3">
      <c r="B52" s="1">
        <v>43594</v>
      </c>
      <c r="C52" t="s">
        <v>99</v>
      </c>
      <c r="D52" s="13">
        <v>184</v>
      </c>
      <c r="F52" s="13"/>
      <c r="G52" t="s">
        <v>100</v>
      </c>
    </row>
    <row r="53" spans="1:7" x14ac:dyDescent="0.3">
      <c r="B53" s="1">
        <v>43604</v>
      </c>
      <c r="C53" t="s">
        <v>28</v>
      </c>
      <c r="D53" s="13">
        <v>24702</v>
      </c>
      <c r="F53" s="13">
        <f>-SUM(D$4:D53)+SUM(E$4:E53)</f>
        <v>34306.870000000054</v>
      </c>
      <c r="G53" s="24">
        <v>43556</v>
      </c>
    </row>
    <row r="54" spans="1:7" x14ac:dyDescent="0.3">
      <c r="B54" s="1">
        <v>43618</v>
      </c>
      <c r="C54" t="s">
        <v>50</v>
      </c>
      <c r="D54" s="13">
        <v>10.8</v>
      </c>
      <c r="F54" s="13"/>
      <c r="G54" t="s">
        <v>101</v>
      </c>
    </row>
    <row r="55" spans="1:7" x14ac:dyDescent="0.3">
      <c r="B55" s="1">
        <v>43626</v>
      </c>
      <c r="C55" t="s">
        <v>103</v>
      </c>
      <c r="D55" s="13">
        <v>20.9</v>
      </c>
      <c r="F55" s="13"/>
    </row>
    <row r="56" spans="1:7" x14ac:dyDescent="0.3">
      <c r="B56" s="1">
        <v>43627</v>
      </c>
      <c r="C56" t="s">
        <v>49</v>
      </c>
      <c r="D56" s="13">
        <v>187</v>
      </c>
      <c r="F56" s="13"/>
    </row>
    <row r="57" spans="1:7" x14ac:dyDescent="0.3">
      <c r="B57" s="1">
        <v>43628</v>
      </c>
      <c r="C57" t="s">
        <v>103</v>
      </c>
      <c r="E57" s="13">
        <v>20.9</v>
      </c>
      <c r="F57" s="13"/>
    </row>
    <row r="58" spans="1:7" x14ac:dyDescent="0.3">
      <c r="B58" s="1">
        <v>43629</v>
      </c>
      <c r="C58" t="s">
        <v>105</v>
      </c>
      <c r="E58" s="13">
        <v>187</v>
      </c>
      <c r="F58" s="13"/>
    </row>
    <row r="59" spans="1:7" x14ac:dyDescent="0.3">
      <c r="B59" s="1">
        <v>43629</v>
      </c>
      <c r="C59" t="s">
        <v>106</v>
      </c>
      <c r="D59" s="13">
        <v>7.8</v>
      </c>
      <c r="F59" s="13"/>
    </row>
    <row r="60" spans="1:7" x14ac:dyDescent="0.3">
      <c r="B60" s="1">
        <v>43633</v>
      </c>
      <c r="C60" t="s">
        <v>104</v>
      </c>
      <c r="D60" s="13">
        <v>17.55</v>
      </c>
      <c r="F60" s="13"/>
      <c r="G60" t="s">
        <v>110</v>
      </c>
    </row>
    <row r="61" spans="1:7" x14ac:dyDescent="0.3">
      <c r="B61" s="1">
        <v>43634</v>
      </c>
      <c r="C61" t="s">
        <v>102</v>
      </c>
      <c r="D61" s="13">
        <v>176</v>
      </c>
      <c r="F61" s="13"/>
      <c r="G61" t="s">
        <v>112</v>
      </c>
    </row>
    <row r="62" spans="1:7" x14ac:dyDescent="0.3">
      <c r="B62" s="1">
        <v>43634</v>
      </c>
      <c r="C62" t="s">
        <v>103</v>
      </c>
      <c r="D62" s="13">
        <v>20.9</v>
      </c>
      <c r="F62" s="13"/>
      <c r="G62" t="s">
        <v>111</v>
      </c>
    </row>
    <row r="63" spans="1:7" x14ac:dyDescent="0.3">
      <c r="B63" s="1">
        <v>43644</v>
      </c>
      <c r="C63" t="s">
        <v>45</v>
      </c>
      <c r="E63" s="13">
        <v>42205.81</v>
      </c>
      <c r="F63" s="13">
        <f>-SUM(D$4:D63)+SUM(E$4:E63)</f>
        <v>76279.63</v>
      </c>
    </row>
    <row r="64" spans="1:7" x14ac:dyDescent="0.3">
      <c r="B64" s="1">
        <v>43648</v>
      </c>
      <c r="C64" t="s">
        <v>50</v>
      </c>
      <c r="D64" s="13">
        <v>10.8</v>
      </c>
      <c r="F64" s="13"/>
      <c r="G64" t="s">
        <v>109</v>
      </c>
    </row>
    <row r="65" spans="1:7" x14ac:dyDescent="0.3">
      <c r="B65" s="1">
        <v>43654</v>
      </c>
      <c r="C65" t="s">
        <v>45</v>
      </c>
      <c r="E65" s="13">
        <v>150000</v>
      </c>
      <c r="F65" s="27"/>
    </row>
    <row r="66" spans="1:7" x14ac:dyDescent="0.3">
      <c r="B66" s="1">
        <v>43655</v>
      </c>
      <c r="C66" t="s">
        <v>46</v>
      </c>
      <c r="D66" s="13">
        <v>37275</v>
      </c>
      <c r="F66" s="28"/>
    </row>
    <row r="67" spans="1:7" x14ac:dyDescent="0.3">
      <c r="B67" s="1">
        <v>43655</v>
      </c>
      <c r="C67" t="s">
        <v>48</v>
      </c>
      <c r="D67" s="13">
        <v>37575</v>
      </c>
      <c r="F67" s="28"/>
    </row>
    <row r="68" spans="1:7" x14ac:dyDescent="0.3">
      <c r="B68" s="1">
        <v>43655</v>
      </c>
      <c r="C68" t="s">
        <v>47</v>
      </c>
      <c r="D68" s="13">
        <v>37575</v>
      </c>
      <c r="F68" s="28"/>
    </row>
    <row r="69" spans="1:7" x14ac:dyDescent="0.3">
      <c r="B69" s="1">
        <v>43655</v>
      </c>
      <c r="C69" t="s">
        <v>49</v>
      </c>
      <c r="D69" s="13">
        <v>37575</v>
      </c>
      <c r="F69" s="13"/>
    </row>
    <row r="70" spans="1:7" x14ac:dyDescent="0.3">
      <c r="B70" s="1">
        <v>43665</v>
      </c>
      <c r="C70" t="s">
        <v>28</v>
      </c>
      <c r="D70" s="13">
        <v>6500</v>
      </c>
      <c r="F70" s="13"/>
      <c r="G70" s="24">
        <v>43617</v>
      </c>
    </row>
    <row r="71" spans="1:7" x14ac:dyDescent="0.3">
      <c r="B71" s="1">
        <v>43675</v>
      </c>
      <c r="C71" t="s">
        <v>29</v>
      </c>
      <c r="D71" s="13">
        <v>1080</v>
      </c>
      <c r="F71" s="13">
        <f>-SUM(D$4:D71)+SUM(E$4:E71)</f>
        <v>68688.830000000075</v>
      </c>
      <c r="G71" t="s">
        <v>113</v>
      </c>
    </row>
    <row r="72" spans="1:7" x14ac:dyDescent="0.3">
      <c r="B72" s="1">
        <v>43679</v>
      </c>
      <c r="C72" t="s">
        <v>50</v>
      </c>
      <c r="D72" s="13">
        <v>10.8</v>
      </c>
      <c r="F72" s="13"/>
      <c r="G72" t="s">
        <v>114</v>
      </c>
    </row>
    <row r="73" spans="1:7" x14ac:dyDescent="0.3">
      <c r="B73" s="1">
        <v>43690</v>
      </c>
      <c r="C73" t="s">
        <v>29</v>
      </c>
      <c r="D73" s="13">
        <v>185.48</v>
      </c>
      <c r="F73" s="13"/>
      <c r="G73" t="s">
        <v>115</v>
      </c>
    </row>
    <row r="74" spans="1:7" x14ac:dyDescent="0.3">
      <c r="B74" s="1">
        <v>43698</v>
      </c>
      <c r="C74" t="s">
        <v>28</v>
      </c>
      <c r="D74" s="13">
        <v>24815</v>
      </c>
      <c r="F74" s="13">
        <f>-SUM(D$4:D74)+SUM(E$4:E74)</f>
        <v>43677.550000000047</v>
      </c>
      <c r="G74" s="24">
        <v>43647</v>
      </c>
    </row>
    <row r="75" spans="1:7" x14ac:dyDescent="0.3">
      <c r="B75" s="1">
        <v>43710</v>
      </c>
      <c r="C75" t="s">
        <v>50</v>
      </c>
      <c r="D75" s="13">
        <v>10.8</v>
      </c>
      <c r="F75" s="13"/>
      <c r="G75" t="s">
        <v>116</v>
      </c>
    </row>
    <row r="76" spans="1:7" x14ac:dyDescent="0.3">
      <c r="B76" s="1">
        <v>43713</v>
      </c>
      <c r="C76" t="s">
        <v>118</v>
      </c>
      <c r="D76" s="13">
        <v>7.76</v>
      </c>
      <c r="F76" s="13"/>
      <c r="G76" t="s">
        <v>119</v>
      </c>
    </row>
    <row r="77" spans="1:7" s="4" customFormat="1" x14ac:dyDescent="0.3">
      <c r="A77"/>
      <c r="B77" s="1">
        <v>43731</v>
      </c>
      <c r="C77" t="s">
        <v>29</v>
      </c>
      <c r="D77" s="13">
        <v>1104</v>
      </c>
      <c r="E77" s="13"/>
      <c r="F77" s="13">
        <f>-SUM(D$4:D77)+SUM(E$4:E77)</f>
        <v>42554.989999999991</v>
      </c>
      <c r="G77" t="s">
        <v>117</v>
      </c>
    </row>
    <row r="78" spans="1:7" x14ac:dyDescent="0.3">
      <c r="B78" s="1">
        <v>43739</v>
      </c>
      <c r="C78" t="s">
        <v>45</v>
      </c>
      <c r="E78" s="13">
        <v>48266.85</v>
      </c>
      <c r="F78" s="13"/>
    </row>
    <row r="79" spans="1:7" x14ac:dyDescent="0.3">
      <c r="B79" s="1">
        <v>43740</v>
      </c>
      <c r="C79" t="s">
        <v>50</v>
      </c>
      <c r="D79" s="13">
        <v>10.8</v>
      </c>
      <c r="F79" s="13"/>
      <c r="G79" t="s">
        <v>120</v>
      </c>
    </row>
    <row r="80" spans="1:7" x14ac:dyDescent="0.3">
      <c r="B80" s="1">
        <v>43741</v>
      </c>
      <c r="C80" t="s">
        <v>45</v>
      </c>
      <c r="E80" s="13">
        <v>150000</v>
      </c>
      <c r="F80" s="13"/>
    </row>
    <row r="81" spans="1:7" x14ac:dyDescent="0.3">
      <c r="B81" s="1">
        <v>43741</v>
      </c>
      <c r="C81" t="s">
        <v>46</v>
      </c>
      <c r="D81" s="13">
        <v>37275</v>
      </c>
      <c r="F81" s="28"/>
    </row>
    <row r="82" spans="1:7" x14ac:dyDescent="0.3">
      <c r="B82" s="1">
        <v>43741</v>
      </c>
      <c r="C82" t="s">
        <v>48</v>
      </c>
      <c r="D82" s="13">
        <v>37575</v>
      </c>
      <c r="F82" s="28"/>
    </row>
    <row r="83" spans="1:7" x14ac:dyDescent="0.3">
      <c r="B83" s="1">
        <v>43741</v>
      </c>
      <c r="C83" t="s">
        <v>47</v>
      </c>
      <c r="D83" s="13">
        <v>37575</v>
      </c>
      <c r="F83" s="28"/>
    </row>
    <row r="84" spans="1:7" x14ac:dyDescent="0.3">
      <c r="B84" s="1">
        <v>43741</v>
      </c>
      <c r="C84" t="s">
        <v>49</v>
      </c>
      <c r="D84" s="13">
        <v>37575</v>
      </c>
      <c r="F84" s="13"/>
    </row>
    <row r="85" spans="1:7" x14ac:dyDescent="0.3">
      <c r="B85" s="1">
        <v>43761</v>
      </c>
      <c r="C85" t="s">
        <v>28</v>
      </c>
      <c r="D85" s="13">
        <v>7029</v>
      </c>
      <c r="F85" s="13"/>
      <c r="G85" s="24">
        <v>43709</v>
      </c>
    </row>
    <row r="86" spans="1:7" x14ac:dyDescent="0.3">
      <c r="A86" s="4"/>
      <c r="B86" s="1">
        <v>43763</v>
      </c>
      <c r="C86" s="4" t="s">
        <v>30</v>
      </c>
      <c r="D86" s="13">
        <v>25771</v>
      </c>
      <c r="F86" s="13">
        <f>-SUM(D$4:D86)+SUM(E$4:E86)</f>
        <v>58011.039999999921</v>
      </c>
      <c r="G86" s="4" t="s">
        <v>30</v>
      </c>
    </row>
    <row r="87" spans="1:7" x14ac:dyDescent="0.3">
      <c r="B87" s="1">
        <v>43771</v>
      </c>
      <c r="C87" t="s">
        <v>50</v>
      </c>
      <c r="D87" s="13">
        <v>10.8</v>
      </c>
      <c r="F87" s="13"/>
      <c r="G87" t="s">
        <v>121</v>
      </c>
    </row>
    <row r="88" spans="1:7" x14ac:dyDescent="0.3">
      <c r="B88" s="1">
        <v>43789</v>
      </c>
      <c r="C88" t="s">
        <v>28</v>
      </c>
      <c r="D88" s="13">
        <v>24995</v>
      </c>
      <c r="F88" s="13"/>
      <c r="G88" s="24">
        <v>43739</v>
      </c>
    </row>
    <row r="89" spans="1:7" s="4" customFormat="1" x14ac:dyDescent="0.3">
      <c r="A89"/>
      <c r="B89" s="1">
        <v>43789</v>
      </c>
      <c r="C89" t="s">
        <v>29</v>
      </c>
      <c r="D89" s="13">
        <v>1104</v>
      </c>
      <c r="E89" s="13"/>
      <c r="F89" s="13"/>
      <c r="G89" t="s">
        <v>122</v>
      </c>
    </row>
    <row r="90" spans="1:7" x14ac:dyDescent="0.3">
      <c r="B90" s="1">
        <v>43801</v>
      </c>
      <c r="C90" t="s">
        <v>50</v>
      </c>
      <c r="D90" s="13">
        <v>10.8</v>
      </c>
      <c r="F90" s="13">
        <f>-SUM(D$4:D90)+SUM(E$4:E90)</f>
        <v>31890.439999999828</v>
      </c>
      <c r="G90" t="s">
        <v>125</v>
      </c>
    </row>
    <row r="91" spans="1:7" x14ac:dyDescent="0.3">
      <c r="B91" s="1">
        <v>43804</v>
      </c>
      <c r="C91" t="s">
        <v>46</v>
      </c>
      <c r="D91" s="13">
        <v>4970</v>
      </c>
      <c r="F91" s="28"/>
    </row>
    <row r="92" spans="1:7" x14ac:dyDescent="0.3">
      <c r="B92" s="1">
        <v>43804</v>
      </c>
      <c r="C92" t="s">
        <v>48</v>
      </c>
      <c r="D92" s="13">
        <v>5010</v>
      </c>
      <c r="F92" s="28"/>
    </row>
    <row r="93" spans="1:7" x14ac:dyDescent="0.3">
      <c r="B93" s="1">
        <v>43804</v>
      </c>
      <c r="C93" t="s">
        <v>47</v>
      </c>
      <c r="D93" s="13">
        <v>5010</v>
      </c>
      <c r="F93" s="28"/>
    </row>
    <row r="94" spans="1:7" x14ac:dyDescent="0.3">
      <c r="B94" s="1">
        <v>43804</v>
      </c>
      <c r="C94" t="s">
        <v>49</v>
      </c>
      <c r="D94" s="13">
        <v>5010</v>
      </c>
      <c r="F94" s="13"/>
    </row>
    <row r="95" spans="1:7" x14ac:dyDescent="0.3">
      <c r="B95" s="1">
        <v>43830</v>
      </c>
      <c r="C95" t="s">
        <v>45</v>
      </c>
      <c r="E95" s="13">
        <v>39350.019999999997</v>
      </c>
      <c r="F95" s="13">
        <f>-SUM(D$4:D95)+SUM(E$4:E95)</f>
        <v>51240.459999999846</v>
      </c>
    </row>
    <row r="97" spans="1:7" x14ac:dyDescent="0.3">
      <c r="B97" s="1">
        <v>43832</v>
      </c>
      <c r="C97" t="s">
        <v>50</v>
      </c>
      <c r="D97" s="13">
        <v>10.8</v>
      </c>
      <c r="G97" t="s">
        <v>124</v>
      </c>
    </row>
    <row r="98" spans="1:7" x14ac:dyDescent="0.3">
      <c r="B98" s="1">
        <v>43837</v>
      </c>
      <c r="C98" t="s">
        <v>45</v>
      </c>
      <c r="E98" s="13">
        <v>150000</v>
      </c>
      <c r="F98" s="13"/>
    </row>
    <row r="99" spans="1:7" x14ac:dyDescent="0.3">
      <c r="B99" s="1">
        <v>43837</v>
      </c>
      <c r="C99" t="s">
        <v>46</v>
      </c>
      <c r="D99" s="13">
        <v>29820</v>
      </c>
      <c r="F99" s="28"/>
    </row>
    <row r="100" spans="1:7" x14ac:dyDescent="0.3">
      <c r="B100" s="1">
        <v>43837</v>
      </c>
      <c r="C100" t="s">
        <v>48</v>
      </c>
      <c r="D100" s="13">
        <v>30060</v>
      </c>
      <c r="F100" s="28"/>
    </row>
    <row r="101" spans="1:7" x14ac:dyDescent="0.3">
      <c r="B101" s="1">
        <v>43837</v>
      </c>
      <c r="C101" t="s">
        <v>47</v>
      </c>
      <c r="D101" s="13">
        <v>30060</v>
      </c>
      <c r="F101" s="28"/>
    </row>
    <row r="102" spans="1:7" x14ac:dyDescent="0.3">
      <c r="B102" s="1">
        <v>43837</v>
      </c>
      <c r="C102" t="s">
        <v>49</v>
      </c>
      <c r="D102" s="13">
        <v>30060</v>
      </c>
      <c r="F102" s="13">
        <f>-SUM(D$4:D102)+SUM(E$4:E102)</f>
        <v>81229.659999999683</v>
      </c>
    </row>
    <row r="103" spans="1:7" x14ac:dyDescent="0.3">
      <c r="B103" s="1">
        <v>43851</v>
      </c>
      <c r="C103" t="s">
        <v>10</v>
      </c>
      <c r="D103" s="13">
        <v>3933.54</v>
      </c>
      <c r="E103" s="26"/>
      <c r="F103"/>
      <c r="G103" t="s">
        <v>123</v>
      </c>
    </row>
    <row r="104" spans="1:7" x14ac:dyDescent="0.3">
      <c r="B104" s="1">
        <v>43852</v>
      </c>
      <c r="C104" t="s">
        <v>28</v>
      </c>
      <c r="D104" s="13">
        <v>5535</v>
      </c>
      <c r="F104" s="13"/>
      <c r="G104" s="24">
        <v>43800</v>
      </c>
    </row>
    <row r="105" spans="1:7" s="4" customFormat="1" x14ac:dyDescent="0.3">
      <c r="A105"/>
      <c r="B105" s="1">
        <v>43860</v>
      </c>
      <c r="C105" t="s">
        <v>29</v>
      </c>
      <c r="D105" s="13">
        <v>1121.1099999999999</v>
      </c>
      <c r="E105" s="13"/>
      <c r="F105" s="13">
        <f>-SUM(D$4:D105)+SUM(E$4:E105)</f>
        <v>70640.009999999544</v>
      </c>
      <c r="G105" t="s">
        <v>126</v>
      </c>
    </row>
    <row r="106" spans="1:7" x14ac:dyDescent="0.3">
      <c r="B106" s="1">
        <v>43863</v>
      </c>
      <c r="C106" t="s">
        <v>50</v>
      </c>
      <c r="D106" s="13">
        <v>10.8</v>
      </c>
      <c r="G106" t="s">
        <v>128</v>
      </c>
    </row>
    <row r="107" spans="1:7" x14ac:dyDescent="0.3">
      <c r="B107" s="1">
        <v>43873</v>
      </c>
      <c r="C107" t="s">
        <v>129</v>
      </c>
      <c r="D107" s="13">
        <v>28.44</v>
      </c>
    </row>
    <row r="108" spans="1:7" x14ac:dyDescent="0.3">
      <c r="B108" s="1">
        <v>43874</v>
      </c>
      <c r="C108" t="s">
        <v>40</v>
      </c>
      <c r="D108" s="13">
        <v>12985.16</v>
      </c>
      <c r="E108" s="26"/>
      <c r="F108" s="13"/>
      <c r="G108" t="s">
        <v>127</v>
      </c>
    </row>
    <row r="109" spans="1:7" x14ac:dyDescent="0.3">
      <c r="B109" s="1">
        <v>43880</v>
      </c>
      <c r="C109" t="s">
        <v>28</v>
      </c>
      <c r="D109" s="13">
        <v>23854</v>
      </c>
      <c r="F109" s="13">
        <f>-SUM(D$4:D109)+SUM(E$4:E109)</f>
        <v>33761.609999999637</v>
      </c>
      <c r="G109" s="24">
        <v>43831</v>
      </c>
    </row>
    <row r="110" spans="1:7" x14ac:dyDescent="0.3">
      <c r="B110" s="1">
        <v>43892</v>
      </c>
      <c r="C110" t="s">
        <v>50</v>
      </c>
      <c r="D110" s="13">
        <v>10.8</v>
      </c>
      <c r="G110" t="s">
        <v>130</v>
      </c>
    </row>
    <row r="111" spans="1:7" x14ac:dyDescent="0.3">
      <c r="B111" s="1">
        <v>43900</v>
      </c>
      <c r="C111" t="s">
        <v>104</v>
      </c>
      <c r="D111" s="13">
        <v>6.65</v>
      </c>
      <c r="F111" s="13"/>
      <c r="G111" t="s">
        <v>131</v>
      </c>
    </row>
    <row r="112" spans="1:7" x14ac:dyDescent="0.3">
      <c r="B112" s="1">
        <v>43920</v>
      </c>
      <c r="C112" t="s">
        <v>45</v>
      </c>
      <c r="E112" s="13">
        <v>43811.37</v>
      </c>
      <c r="F112" s="13">
        <f>-SUM(D$4:D112)+SUM(E$4:E112)</f>
        <v>77555.529999999795</v>
      </c>
    </row>
    <row r="113" spans="1:7" x14ac:dyDescent="0.3">
      <c r="B113" s="1">
        <v>43920</v>
      </c>
      <c r="C113" t="s">
        <v>46</v>
      </c>
      <c r="D113" s="13">
        <v>4970</v>
      </c>
      <c r="F113" s="28"/>
    </row>
    <row r="114" spans="1:7" x14ac:dyDescent="0.3">
      <c r="B114" s="1">
        <v>43920</v>
      </c>
      <c r="C114" t="s">
        <v>48</v>
      </c>
      <c r="D114" s="13">
        <v>5010</v>
      </c>
      <c r="F114" s="28"/>
    </row>
    <row r="115" spans="1:7" x14ac:dyDescent="0.3">
      <c r="B115" s="1">
        <v>43920</v>
      </c>
      <c r="C115" t="s">
        <v>47</v>
      </c>
      <c r="D115" s="13">
        <v>5010</v>
      </c>
      <c r="F115" s="28"/>
    </row>
    <row r="116" spans="1:7" x14ac:dyDescent="0.3">
      <c r="B116" s="1">
        <v>43920</v>
      </c>
      <c r="C116" t="s">
        <v>49</v>
      </c>
      <c r="D116" s="13">
        <v>5010</v>
      </c>
      <c r="F116" s="13">
        <f>-SUM(D$4:D116)+SUM(E$4:E116)</f>
        <v>57555.529999999795</v>
      </c>
    </row>
    <row r="117" spans="1:7" x14ac:dyDescent="0.3">
      <c r="B117" s="1">
        <v>43923</v>
      </c>
      <c r="C117" t="s">
        <v>50</v>
      </c>
      <c r="D117" s="13">
        <v>10.8</v>
      </c>
      <c r="F117" s="13"/>
      <c r="G117" t="s">
        <v>132</v>
      </c>
    </row>
    <row r="118" spans="1:7" x14ac:dyDescent="0.3">
      <c r="B118" s="1">
        <v>43927</v>
      </c>
      <c r="C118" t="s">
        <v>134</v>
      </c>
      <c r="D118" s="13">
        <v>150</v>
      </c>
      <c r="F118" s="13"/>
      <c r="G118" t="s">
        <v>135</v>
      </c>
    </row>
    <row r="119" spans="1:7" x14ac:dyDescent="0.3">
      <c r="B119" s="1">
        <v>43940</v>
      </c>
      <c r="C119" t="s">
        <v>28</v>
      </c>
      <c r="D119" s="13">
        <v>6704</v>
      </c>
      <c r="F119" s="13">
        <f>-SUM(D$4:D119)+SUM(E$4:E119)</f>
        <v>50690.729999999749</v>
      </c>
      <c r="G119" s="24">
        <v>43891</v>
      </c>
    </row>
    <row r="120" spans="1:7" x14ac:dyDescent="0.3">
      <c r="B120" s="1">
        <v>43953</v>
      </c>
      <c r="C120" t="s">
        <v>50</v>
      </c>
      <c r="D120" s="13">
        <v>10.8</v>
      </c>
      <c r="F120" s="13"/>
      <c r="G120" t="s">
        <v>137</v>
      </c>
    </row>
    <row r="121" spans="1:7" x14ac:dyDescent="0.3">
      <c r="A121" s="1"/>
      <c r="B121" s="1">
        <v>43969</v>
      </c>
      <c r="C121" t="s">
        <v>97</v>
      </c>
      <c r="D121" s="13">
        <v>257</v>
      </c>
      <c r="F121" s="13">
        <f>-SUM(D$4:D121)+SUM(E$4:E121)</f>
        <v>50422.929999999702</v>
      </c>
    </row>
    <row r="122" spans="1:7" x14ac:dyDescent="0.3">
      <c r="B122" s="1">
        <v>43983</v>
      </c>
      <c r="C122" t="s">
        <v>45</v>
      </c>
      <c r="E122" s="13">
        <v>150000</v>
      </c>
      <c r="F122" s="13"/>
    </row>
    <row r="123" spans="1:7" x14ac:dyDescent="0.3">
      <c r="B123" s="1">
        <v>43984</v>
      </c>
      <c r="C123" t="s">
        <v>46</v>
      </c>
      <c r="D123" s="13">
        <v>37275</v>
      </c>
      <c r="F123" s="28"/>
    </row>
    <row r="124" spans="1:7" x14ac:dyDescent="0.3">
      <c r="B124" s="1">
        <v>43984</v>
      </c>
      <c r="C124" t="s">
        <v>48</v>
      </c>
      <c r="D124" s="13">
        <v>37575</v>
      </c>
      <c r="F124" s="28"/>
    </row>
    <row r="125" spans="1:7" x14ac:dyDescent="0.3">
      <c r="B125" s="1">
        <v>43984</v>
      </c>
      <c r="C125" t="s">
        <v>47</v>
      </c>
      <c r="D125" s="13">
        <v>37575</v>
      </c>
      <c r="F125" s="28"/>
    </row>
    <row r="126" spans="1:7" x14ac:dyDescent="0.3">
      <c r="B126" s="1">
        <v>43984</v>
      </c>
      <c r="C126" t="s">
        <v>49</v>
      </c>
      <c r="D126" s="13">
        <v>37575</v>
      </c>
      <c r="F126" s="13"/>
    </row>
    <row r="127" spans="1:7" x14ac:dyDescent="0.3">
      <c r="B127" s="1">
        <v>43984</v>
      </c>
      <c r="C127" t="s">
        <v>50</v>
      </c>
      <c r="D127" s="13">
        <v>10.8</v>
      </c>
      <c r="F127" s="13">
        <f>-SUM(D$4:D127)+SUM(E$4:E127)</f>
        <v>50412.129999999655</v>
      </c>
      <c r="G127" t="s">
        <v>138</v>
      </c>
    </row>
    <row r="128" spans="1:7" x14ac:dyDescent="0.3">
      <c r="B128" s="1">
        <v>43985</v>
      </c>
      <c r="C128" t="s">
        <v>50</v>
      </c>
      <c r="D128" s="13">
        <v>50412.13</v>
      </c>
      <c r="G128" t="s">
        <v>139</v>
      </c>
    </row>
    <row r="129" spans="1:7" x14ac:dyDescent="0.3">
      <c r="B129" s="1">
        <v>43986</v>
      </c>
      <c r="C129" t="s">
        <v>50</v>
      </c>
      <c r="E129" s="13">
        <v>50412.13</v>
      </c>
      <c r="G129" t="s">
        <v>139</v>
      </c>
    </row>
    <row r="130" spans="1:7" x14ac:dyDescent="0.3">
      <c r="B130" s="1">
        <v>43986</v>
      </c>
      <c r="C130" t="s">
        <v>50</v>
      </c>
      <c r="D130" s="13">
        <v>0.36</v>
      </c>
      <c r="F130" s="13">
        <f>-SUM(D$4:D130)+SUM(E$4:E130)</f>
        <v>50411.769999999553</v>
      </c>
    </row>
    <row r="131" spans="1:7" x14ac:dyDescent="0.3">
      <c r="B131" s="1">
        <v>44012</v>
      </c>
      <c r="C131" t="s">
        <v>45</v>
      </c>
      <c r="E131" s="13">
        <v>43876.65</v>
      </c>
      <c r="F131" s="13"/>
    </row>
    <row r="132" spans="1:7" x14ac:dyDescent="0.3">
      <c r="B132" s="1">
        <v>44012</v>
      </c>
      <c r="C132" t="s">
        <v>50</v>
      </c>
      <c r="D132" s="13">
        <v>43833.65</v>
      </c>
      <c r="G132" t="s">
        <v>139</v>
      </c>
    </row>
    <row r="133" spans="1:7" x14ac:dyDescent="0.3">
      <c r="B133" s="1">
        <v>44012</v>
      </c>
      <c r="C133" t="s">
        <v>50</v>
      </c>
      <c r="D133" s="13">
        <v>43</v>
      </c>
      <c r="G133" t="s">
        <v>139</v>
      </c>
    </row>
    <row r="134" spans="1:7" x14ac:dyDescent="0.3">
      <c r="B134" s="1">
        <v>44012</v>
      </c>
      <c r="C134" t="s">
        <v>50</v>
      </c>
      <c r="E134" s="13">
        <v>43833.65</v>
      </c>
      <c r="G134" t="s">
        <v>139</v>
      </c>
    </row>
    <row r="135" spans="1:7" x14ac:dyDescent="0.3">
      <c r="B135" s="1">
        <v>44012</v>
      </c>
      <c r="C135" t="s">
        <v>50</v>
      </c>
      <c r="E135" s="13">
        <v>43</v>
      </c>
      <c r="G135" t="s">
        <v>139</v>
      </c>
    </row>
    <row r="136" spans="1:7" x14ac:dyDescent="0.3">
      <c r="B136" s="1">
        <v>44015</v>
      </c>
      <c r="C136" t="s">
        <v>50</v>
      </c>
      <c r="D136" s="13">
        <v>10.8</v>
      </c>
      <c r="F136" s="13">
        <f>-SUM(D$4:D136)+SUM(E$4:E136)</f>
        <v>94277.619999999413</v>
      </c>
      <c r="G136" t="s">
        <v>144</v>
      </c>
    </row>
    <row r="137" spans="1:7" x14ac:dyDescent="0.3">
      <c r="B137" s="1">
        <v>44015</v>
      </c>
      <c r="C137" t="s">
        <v>45</v>
      </c>
      <c r="E137" s="13">
        <v>150000</v>
      </c>
      <c r="F137" s="13"/>
    </row>
    <row r="138" spans="1:7" x14ac:dyDescent="0.3">
      <c r="B138" s="1">
        <v>44015</v>
      </c>
      <c r="C138" t="s">
        <v>46</v>
      </c>
      <c r="D138" s="13">
        <v>37275</v>
      </c>
      <c r="F138" s="28"/>
    </row>
    <row r="139" spans="1:7" x14ac:dyDescent="0.3">
      <c r="B139" s="1">
        <v>44015</v>
      </c>
      <c r="C139" t="s">
        <v>48</v>
      </c>
      <c r="D139" s="13">
        <v>37575</v>
      </c>
      <c r="F139" s="28"/>
    </row>
    <row r="140" spans="1:7" x14ac:dyDescent="0.3">
      <c r="B140" s="1">
        <v>44015</v>
      </c>
      <c r="C140" t="s">
        <v>47</v>
      </c>
      <c r="D140" s="13">
        <v>37575</v>
      </c>
      <c r="F140" s="28"/>
    </row>
    <row r="141" spans="1:7" x14ac:dyDescent="0.3">
      <c r="B141" s="1">
        <v>44015</v>
      </c>
      <c r="C141" t="s">
        <v>49</v>
      </c>
      <c r="D141" s="13">
        <v>37575</v>
      </c>
      <c r="F141" s="13"/>
    </row>
    <row r="142" spans="1:7" x14ac:dyDescent="0.3">
      <c r="B142" s="1">
        <v>44031</v>
      </c>
      <c r="C142" t="s">
        <v>28</v>
      </c>
      <c r="D142" s="13">
        <v>31727</v>
      </c>
      <c r="F142" s="13"/>
    </row>
    <row r="143" spans="1:7" s="4" customFormat="1" x14ac:dyDescent="0.3">
      <c r="A143"/>
      <c r="B143" s="1">
        <v>44039</v>
      </c>
      <c r="C143" t="s">
        <v>29</v>
      </c>
      <c r="D143" s="13">
        <v>1104</v>
      </c>
      <c r="E143" s="13"/>
      <c r="F143" s="13">
        <f>-SUM(D$4:D143)+SUM(E$4:E143)</f>
        <v>61446.619999999413</v>
      </c>
      <c r="G143" t="s">
        <v>142</v>
      </c>
    </row>
    <row r="144" spans="1:7" x14ac:dyDescent="0.3">
      <c r="B144" s="1">
        <v>44046</v>
      </c>
      <c r="C144" t="s">
        <v>50</v>
      </c>
      <c r="D144" s="13">
        <v>10.8</v>
      </c>
      <c r="F144" s="13"/>
      <c r="G144" t="s">
        <v>145</v>
      </c>
    </row>
    <row r="145" spans="2:7" x14ac:dyDescent="0.3">
      <c r="B145" s="1">
        <v>44062</v>
      </c>
      <c r="C145" t="s">
        <v>28</v>
      </c>
      <c r="D145" s="13">
        <v>24811</v>
      </c>
      <c r="F145" s="13">
        <f>-SUM(D$4:D145)+SUM(E$4:E145)</f>
        <v>36624.819999999367</v>
      </c>
      <c r="G145" s="24">
        <v>44013</v>
      </c>
    </row>
    <row r="146" spans="2:7" x14ac:dyDescent="0.3">
      <c r="B146" s="1">
        <v>44077</v>
      </c>
      <c r="C146" t="s">
        <v>50</v>
      </c>
      <c r="D146" s="13">
        <v>10.8</v>
      </c>
      <c r="F146" s="13"/>
      <c r="G146" t="s">
        <v>147</v>
      </c>
    </row>
    <row r="147" spans="2:7" x14ac:dyDescent="0.3">
      <c r="B147" s="1">
        <v>44081</v>
      </c>
      <c r="C147" t="s">
        <v>143</v>
      </c>
      <c r="D147" s="13">
        <v>13.8</v>
      </c>
      <c r="F147" s="13"/>
    </row>
    <row r="148" spans="2:7" x14ac:dyDescent="0.3">
      <c r="B148" s="1">
        <v>44098</v>
      </c>
      <c r="C148" t="s">
        <v>104</v>
      </c>
      <c r="D148" s="13">
        <v>19.95</v>
      </c>
    </row>
    <row r="149" spans="2:7" x14ac:dyDescent="0.3">
      <c r="B149" s="1">
        <v>44098</v>
      </c>
      <c r="C149" t="s">
        <v>50</v>
      </c>
      <c r="D149" s="13">
        <v>7.2</v>
      </c>
      <c r="G149" t="s">
        <v>148</v>
      </c>
    </row>
    <row r="150" spans="2:7" x14ac:dyDescent="0.3">
      <c r="B150" s="1">
        <v>44098</v>
      </c>
      <c r="C150" t="s">
        <v>29</v>
      </c>
      <c r="D150" s="13">
        <v>1050</v>
      </c>
      <c r="F150" s="13"/>
      <c r="G150" t="s">
        <v>146</v>
      </c>
    </row>
    <row r="151" spans="2:7" x14ac:dyDescent="0.3">
      <c r="B151" s="1">
        <v>44099</v>
      </c>
      <c r="C151" t="s">
        <v>50</v>
      </c>
      <c r="E151" s="13">
        <v>7.2</v>
      </c>
      <c r="F151" s="13">
        <f>-SUM(D$4:D151)+SUM(E$4:E151)</f>
        <v>35530.26999999932</v>
      </c>
      <c r="G151" t="s">
        <v>149</v>
      </c>
    </row>
    <row r="152" spans="2:7" x14ac:dyDescent="0.3">
      <c r="B152" s="1">
        <v>44104</v>
      </c>
      <c r="C152" t="s">
        <v>50</v>
      </c>
      <c r="E152" s="13">
        <v>0.72</v>
      </c>
      <c r="F152" s="13">
        <f>-SUM(D$4:D152)+SUM(E$4:E152)</f>
        <v>35530.989999999292</v>
      </c>
    </row>
    <row r="153" spans="2:7" x14ac:dyDescent="0.3">
      <c r="B153" s="1">
        <v>44105</v>
      </c>
      <c r="C153" t="s">
        <v>45</v>
      </c>
      <c r="E153" s="13">
        <v>53124.92</v>
      </c>
      <c r="F153" s="13"/>
    </row>
    <row r="154" spans="2:7" x14ac:dyDescent="0.3">
      <c r="B154" s="1">
        <v>44105</v>
      </c>
      <c r="C154" t="s">
        <v>50</v>
      </c>
      <c r="D154" s="13">
        <v>10.8</v>
      </c>
      <c r="F154" s="13"/>
      <c r="G154" t="s">
        <v>151</v>
      </c>
    </row>
    <row r="155" spans="2:7" x14ac:dyDescent="0.3">
      <c r="B155" s="1">
        <v>44107</v>
      </c>
      <c r="C155" t="s">
        <v>150</v>
      </c>
      <c r="D155" s="13">
        <v>62.99</v>
      </c>
      <c r="F155" s="13"/>
      <c r="G155" t="s">
        <v>152</v>
      </c>
    </row>
    <row r="156" spans="2:7" x14ac:dyDescent="0.3">
      <c r="B156" s="1">
        <v>44110</v>
      </c>
      <c r="C156" t="s">
        <v>45</v>
      </c>
      <c r="E156" s="13">
        <v>150000</v>
      </c>
      <c r="F156" s="13"/>
    </row>
    <row r="157" spans="2:7" x14ac:dyDescent="0.3">
      <c r="B157" s="1">
        <v>44107</v>
      </c>
      <c r="C157" t="s">
        <v>46</v>
      </c>
      <c r="D157" s="13">
        <v>32305</v>
      </c>
      <c r="F157" s="28"/>
    </row>
    <row r="158" spans="2:7" x14ac:dyDescent="0.3">
      <c r="B158" s="1">
        <v>44107</v>
      </c>
      <c r="C158" t="s">
        <v>48</v>
      </c>
      <c r="D158" s="13">
        <v>32565</v>
      </c>
      <c r="F158" s="28"/>
    </row>
    <row r="159" spans="2:7" x14ac:dyDescent="0.3">
      <c r="B159" s="1">
        <v>44107</v>
      </c>
      <c r="C159" t="s">
        <v>47</v>
      </c>
      <c r="D159" s="13">
        <v>32565</v>
      </c>
      <c r="F159" s="28"/>
    </row>
    <row r="160" spans="2:7" x14ac:dyDescent="0.3">
      <c r="B160" s="1">
        <v>44107</v>
      </c>
      <c r="C160" t="s">
        <v>49</v>
      </c>
      <c r="D160" s="13">
        <v>32565</v>
      </c>
      <c r="F160" s="13"/>
    </row>
    <row r="161" spans="2:7" x14ac:dyDescent="0.3">
      <c r="B161" s="1">
        <v>44117</v>
      </c>
      <c r="C161" t="s">
        <v>104</v>
      </c>
      <c r="D161" s="13">
        <v>19.95</v>
      </c>
    </row>
    <row r="162" spans="2:7" x14ac:dyDescent="0.3">
      <c r="B162" s="1">
        <v>44125</v>
      </c>
      <c r="C162" t="s">
        <v>28</v>
      </c>
      <c r="D162" s="13">
        <v>7941</v>
      </c>
      <c r="F162" s="13"/>
    </row>
    <row r="163" spans="2:7" x14ac:dyDescent="0.3">
      <c r="B163" s="1">
        <v>44130</v>
      </c>
      <c r="C163" s="4" t="s">
        <v>30</v>
      </c>
      <c r="D163" s="13">
        <v>26210</v>
      </c>
      <c r="F163" s="13">
        <f>-SUM(D$4:D163)+SUM(E$4:E163)</f>
        <v>74411.169999999227</v>
      </c>
      <c r="G163" s="4" t="s">
        <v>30</v>
      </c>
    </row>
    <row r="164" spans="2:7" x14ac:dyDescent="0.3">
      <c r="B164" s="1">
        <v>44136</v>
      </c>
      <c r="C164" t="s">
        <v>50</v>
      </c>
      <c r="D164" s="13">
        <v>10.8</v>
      </c>
      <c r="F164" s="13">
        <f>-SUM(D$4:D164)+SUM(E$4:E164)</f>
        <v>74400.36999999918</v>
      </c>
      <c r="G164" t="s">
        <v>154</v>
      </c>
    </row>
    <row r="165" spans="2:7" x14ac:dyDescent="0.3">
      <c r="B165" s="1">
        <v>44140</v>
      </c>
      <c r="C165" t="s">
        <v>104</v>
      </c>
      <c r="D165" s="13">
        <v>6</v>
      </c>
    </row>
    <row r="166" spans="2:7" x14ac:dyDescent="0.3">
      <c r="B166" s="1">
        <v>44142</v>
      </c>
      <c r="C166" t="s">
        <v>104</v>
      </c>
      <c r="D166" s="13">
        <v>6</v>
      </c>
      <c r="F166" s="13"/>
    </row>
    <row r="167" spans="2:7" x14ac:dyDescent="0.3">
      <c r="B167" s="1">
        <v>44151</v>
      </c>
      <c r="C167" t="s">
        <v>29</v>
      </c>
      <c r="D167" s="13">
        <v>1104</v>
      </c>
      <c r="F167" s="13"/>
      <c r="G167" t="s">
        <v>153</v>
      </c>
    </row>
    <row r="168" spans="2:7" x14ac:dyDescent="0.3">
      <c r="B168" s="1">
        <v>44154</v>
      </c>
      <c r="C168" t="s">
        <v>28</v>
      </c>
      <c r="D168" s="13">
        <v>24995</v>
      </c>
      <c r="F168" s="13">
        <f>-SUM(D$4:D168)+SUM(E$4:E168)</f>
        <v>48289.36999999918</v>
      </c>
    </row>
    <row r="169" spans="2:7" x14ac:dyDescent="0.3">
      <c r="B169" s="1">
        <v>44162</v>
      </c>
      <c r="C169" t="s">
        <v>104</v>
      </c>
      <c r="D169" s="13">
        <v>18.29</v>
      </c>
      <c r="F169" s="13"/>
    </row>
    <row r="170" spans="2:7" x14ac:dyDescent="0.3">
      <c r="B170" s="1">
        <v>44165</v>
      </c>
      <c r="C170" t="s">
        <v>58</v>
      </c>
      <c r="D170" s="13">
        <v>895.14</v>
      </c>
    </row>
    <row r="171" spans="2:7" x14ac:dyDescent="0.3">
      <c r="B171" s="1">
        <v>44166</v>
      </c>
      <c r="C171" t="s">
        <v>50</v>
      </c>
      <c r="D171" s="13">
        <v>10.8</v>
      </c>
      <c r="F171" s="13">
        <f>-SUM(D$4:D171)+SUM(E$4:E171)</f>
        <v>47365.139999999199</v>
      </c>
      <c r="G171" t="s">
        <v>155</v>
      </c>
    </row>
    <row r="172" spans="2:7" x14ac:dyDescent="0.3">
      <c r="B172" s="1">
        <v>44169</v>
      </c>
      <c r="C172" t="s">
        <v>134</v>
      </c>
      <c r="D172" s="13">
        <v>91.03</v>
      </c>
      <c r="F172" s="13">
        <f>-SUM(D$4:D172)+SUM(E$4:E172)</f>
        <v>47274.109999999171</v>
      </c>
      <c r="G172" t="s">
        <v>135</v>
      </c>
    </row>
    <row r="173" spans="2:7" x14ac:dyDescent="0.3">
      <c r="B173" s="1">
        <v>44173</v>
      </c>
      <c r="C173" t="s">
        <v>46</v>
      </c>
      <c r="D173" s="13">
        <v>4970</v>
      </c>
      <c r="F173" s="28"/>
    </row>
    <row r="174" spans="2:7" x14ac:dyDescent="0.3">
      <c r="B174" s="1">
        <v>44173</v>
      </c>
      <c r="C174" t="s">
        <v>48</v>
      </c>
      <c r="D174" s="13">
        <v>5010</v>
      </c>
      <c r="F174" s="28"/>
    </row>
    <row r="175" spans="2:7" x14ac:dyDescent="0.3">
      <c r="B175" s="1">
        <v>44173</v>
      </c>
      <c r="C175" t="s">
        <v>47</v>
      </c>
      <c r="D175" s="13">
        <v>5010</v>
      </c>
      <c r="F175" s="28"/>
    </row>
    <row r="176" spans="2:7" x14ac:dyDescent="0.3">
      <c r="B176" s="1">
        <v>44173</v>
      </c>
      <c r="C176" t="s">
        <v>49</v>
      </c>
      <c r="D176" s="13">
        <v>5010</v>
      </c>
      <c r="F176" s="13"/>
    </row>
    <row r="177" spans="1:7" x14ac:dyDescent="0.3">
      <c r="B177" s="1">
        <v>44188</v>
      </c>
      <c r="C177" t="s">
        <v>45</v>
      </c>
      <c r="E177" s="13">
        <v>50206.49</v>
      </c>
      <c r="F177" s="13">
        <f>-SUM(D$4:D177)+SUM(E$4:E177)</f>
        <v>77480.599999999162</v>
      </c>
    </row>
    <row r="178" spans="1:7" x14ac:dyDescent="0.3">
      <c r="B178" s="1">
        <v>44189</v>
      </c>
      <c r="C178" t="s">
        <v>46</v>
      </c>
      <c r="D178" s="13">
        <v>4970</v>
      </c>
      <c r="F178" s="28"/>
    </row>
    <row r="179" spans="1:7" x14ac:dyDescent="0.3">
      <c r="B179" s="1">
        <v>44189</v>
      </c>
      <c r="C179" t="s">
        <v>48</v>
      </c>
      <c r="D179" s="13">
        <v>5010</v>
      </c>
      <c r="F179" s="28"/>
    </row>
    <row r="180" spans="1:7" x14ac:dyDescent="0.3">
      <c r="B180" s="1">
        <v>44189</v>
      </c>
      <c r="C180" t="s">
        <v>47</v>
      </c>
      <c r="D180" s="13">
        <v>5010</v>
      </c>
      <c r="F180" s="28"/>
    </row>
    <row r="181" spans="1:7" x14ac:dyDescent="0.3">
      <c r="B181" s="1">
        <v>44189</v>
      </c>
      <c r="C181" t="s">
        <v>49</v>
      </c>
      <c r="D181" s="13">
        <v>5010</v>
      </c>
      <c r="F181" s="13">
        <f>-SUM(D$4:D181)+SUM(E$4:E181)</f>
        <v>57480.599999999162</v>
      </c>
    </row>
    <row r="182" spans="1:7" x14ac:dyDescent="0.3">
      <c r="F182" s="13"/>
    </row>
    <row r="183" spans="1:7" x14ac:dyDescent="0.3">
      <c r="B183" s="1">
        <v>44197</v>
      </c>
      <c r="C183" t="s">
        <v>50</v>
      </c>
      <c r="D183" s="13">
        <v>10.8</v>
      </c>
      <c r="F183" s="13"/>
      <c r="G183" t="s">
        <v>156</v>
      </c>
    </row>
    <row r="184" spans="1:7" x14ac:dyDescent="0.3">
      <c r="B184" s="1">
        <v>44202</v>
      </c>
      <c r="C184" t="s">
        <v>45</v>
      </c>
      <c r="E184" s="13">
        <v>150000</v>
      </c>
      <c r="F184" s="13">
        <f>-SUM(D$4:D184)+SUM(E$4:E184)</f>
        <v>207469.79999999912</v>
      </c>
    </row>
    <row r="185" spans="1:7" x14ac:dyDescent="0.3">
      <c r="B185" s="1">
        <v>44202</v>
      </c>
      <c r="C185" t="s">
        <v>46</v>
      </c>
      <c r="D185" s="13">
        <v>29820</v>
      </c>
    </row>
    <row r="186" spans="1:7" x14ac:dyDescent="0.3">
      <c r="B186" s="1">
        <v>44202</v>
      </c>
      <c r="C186" t="s">
        <v>48</v>
      </c>
      <c r="D186" s="13">
        <v>30060</v>
      </c>
    </row>
    <row r="187" spans="1:7" x14ac:dyDescent="0.3">
      <c r="B187" s="1">
        <v>44202</v>
      </c>
      <c r="C187" t="s">
        <v>47</v>
      </c>
      <c r="D187" s="13">
        <v>30060</v>
      </c>
    </row>
    <row r="188" spans="1:7" x14ac:dyDescent="0.3">
      <c r="B188" s="1">
        <v>44202</v>
      </c>
      <c r="C188" t="s">
        <v>49</v>
      </c>
      <c r="D188" s="13">
        <v>30060</v>
      </c>
      <c r="F188" s="13"/>
    </row>
    <row r="189" spans="1:7" x14ac:dyDescent="0.3">
      <c r="B189" s="1">
        <v>44207</v>
      </c>
      <c r="C189" t="s">
        <v>118</v>
      </c>
      <c r="D189" s="13">
        <v>7.05</v>
      </c>
      <c r="F189" s="13"/>
    </row>
    <row r="190" spans="1:7" x14ac:dyDescent="0.3">
      <c r="B190" s="1">
        <v>44207</v>
      </c>
      <c r="C190" t="s">
        <v>118</v>
      </c>
      <c r="D190" s="13">
        <v>7.05</v>
      </c>
      <c r="F190" s="13"/>
    </row>
    <row r="191" spans="1:7" x14ac:dyDescent="0.3">
      <c r="B191" s="1">
        <v>44209</v>
      </c>
      <c r="C191" t="s">
        <v>29</v>
      </c>
      <c r="D191" s="13">
        <v>1104</v>
      </c>
      <c r="F191" s="13"/>
      <c r="G191" t="s">
        <v>157</v>
      </c>
    </row>
    <row r="192" spans="1:7" s="4" customFormat="1" x14ac:dyDescent="0.3">
      <c r="A192"/>
      <c r="B192" s="1">
        <v>44215</v>
      </c>
      <c r="C192" t="s">
        <v>158</v>
      </c>
      <c r="D192" s="13">
        <v>9</v>
      </c>
      <c r="E192" s="13"/>
      <c r="F192" s="14"/>
      <c r="G192"/>
    </row>
    <row r="193" spans="2:7" x14ac:dyDescent="0.3">
      <c r="B193" s="1">
        <v>44216</v>
      </c>
      <c r="C193" t="s">
        <v>28</v>
      </c>
      <c r="D193" s="13">
        <v>7554</v>
      </c>
      <c r="F193" s="13"/>
    </row>
    <row r="194" spans="2:7" x14ac:dyDescent="0.3">
      <c r="B194" s="1">
        <v>44220</v>
      </c>
      <c r="C194" t="s">
        <v>10</v>
      </c>
      <c r="D194" s="13">
        <v>4174.3100000000004</v>
      </c>
      <c r="E194" s="26"/>
      <c r="F194" s="13">
        <f>-SUM(D$4:D194)+SUM(E$4:E194)</f>
        <v>74614.389999998966</v>
      </c>
      <c r="G194" t="s">
        <v>159</v>
      </c>
    </row>
    <row r="195" spans="2:7" x14ac:dyDescent="0.3">
      <c r="B195" s="1">
        <v>44228</v>
      </c>
      <c r="C195" t="s">
        <v>50</v>
      </c>
      <c r="D195" s="13">
        <v>10.8</v>
      </c>
      <c r="F195" s="13">
        <f>-SUM(D$4:D195)+SUM(E$4:E195)</f>
        <v>74603.58999999892</v>
      </c>
      <c r="G195" t="s">
        <v>160</v>
      </c>
    </row>
    <row r="196" spans="2:7" x14ac:dyDescent="0.3">
      <c r="B196" s="1">
        <v>44246</v>
      </c>
      <c r="C196" t="s">
        <v>28</v>
      </c>
      <c r="D196" s="13">
        <v>24136</v>
      </c>
      <c r="F196" s="29">
        <f>-SUM(D$4:D196)+SUM(E$4:E196)</f>
        <v>50467.58999999892</v>
      </c>
    </row>
    <row r="197" spans="2:7" x14ac:dyDescent="0.3">
      <c r="B197" s="1">
        <v>44256</v>
      </c>
      <c r="C197" t="s">
        <v>50</v>
      </c>
      <c r="D197" s="13">
        <v>10.8</v>
      </c>
      <c r="F197" s="13">
        <f>-SUM(D$4:D197)+SUM(E$4:E197)</f>
        <v>50456.789999998873</v>
      </c>
      <c r="G197" t="s">
        <v>161</v>
      </c>
    </row>
    <row r="198" spans="2:7" x14ac:dyDescent="0.3">
      <c r="B198" s="1">
        <v>44285</v>
      </c>
      <c r="C198" t="s">
        <v>45</v>
      </c>
      <c r="E198" s="13">
        <v>41617.97</v>
      </c>
      <c r="F198" s="13"/>
    </row>
    <row r="199" spans="2:7" x14ac:dyDescent="0.3">
      <c r="B199" s="1">
        <v>44286</v>
      </c>
      <c r="C199" t="s">
        <v>162</v>
      </c>
      <c r="D199" s="13">
        <v>6.9</v>
      </c>
      <c r="F199" s="13">
        <f>-SUM(D$4:D199)+SUM(E$4:E199)</f>
        <v>92067.859999998938</v>
      </c>
    </row>
    <row r="200" spans="2:7" x14ac:dyDescent="0.3">
      <c r="B200" s="1">
        <v>44287</v>
      </c>
      <c r="C200" t="s">
        <v>50</v>
      </c>
      <c r="D200" s="13">
        <v>10.8</v>
      </c>
      <c r="F200" s="13"/>
      <c r="G200" t="s">
        <v>163</v>
      </c>
    </row>
    <row r="201" spans="2:7" x14ac:dyDescent="0.3">
      <c r="B201" s="1">
        <v>44287</v>
      </c>
      <c r="C201" t="s">
        <v>46</v>
      </c>
      <c r="D201" s="13">
        <v>12425</v>
      </c>
    </row>
    <row r="202" spans="2:7" x14ac:dyDescent="0.3">
      <c r="B202" s="1">
        <v>44287</v>
      </c>
      <c r="C202" t="s">
        <v>48</v>
      </c>
      <c r="D202" s="13">
        <v>12525</v>
      </c>
    </row>
    <row r="203" spans="2:7" x14ac:dyDescent="0.3">
      <c r="B203" s="1">
        <v>44287</v>
      </c>
      <c r="C203" t="s">
        <v>47</v>
      </c>
      <c r="D203" s="13">
        <v>12525</v>
      </c>
    </row>
    <row r="204" spans="2:7" x14ac:dyDescent="0.3">
      <c r="B204" s="1">
        <v>44287</v>
      </c>
      <c r="C204" t="s">
        <v>49</v>
      </c>
      <c r="D204" s="13">
        <v>12525</v>
      </c>
      <c r="F204" s="13"/>
    </row>
    <row r="205" spans="2:7" x14ac:dyDescent="0.3">
      <c r="B205" s="1">
        <v>44293</v>
      </c>
      <c r="C205" t="s">
        <v>45</v>
      </c>
      <c r="E205" s="13">
        <v>150000</v>
      </c>
      <c r="F205" s="13"/>
    </row>
    <row r="206" spans="2:7" x14ac:dyDescent="0.3">
      <c r="B206" s="1">
        <v>44293</v>
      </c>
      <c r="C206" t="s">
        <v>46</v>
      </c>
      <c r="D206" s="13">
        <v>24850</v>
      </c>
    </row>
    <row r="207" spans="2:7" x14ac:dyDescent="0.3">
      <c r="B207" s="1">
        <v>44293</v>
      </c>
      <c r="C207" t="s">
        <v>48</v>
      </c>
      <c r="D207" s="13">
        <v>25050</v>
      </c>
    </row>
    <row r="208" spans="2:7" x14ac:dyDescent="0.3">
      <c r="B208" s="1">
        <v>44293</v>
      </c>
      <c r="C208" t="s">
        <v>47</v>
      </c>
      <c r="D208" s="13">
        <v>25050</v>
      </c>
    </row>
    <row r="209" spans="1:7" x14ac:dyDescent="0.3">
      <c r="B209" s="1">
        <v>44293</v>
      </c>
      <c r="C209" t="s">
        <v>49</v>
      </c>
      <c r="D209" s="13">
        <v>25050</v>
      </c>
      <c r="F209" s="13">
        <f>-SUM(D$4:D209)+SUM(E$4:E209)</f>
        <v>92057.059999998659</v>
      </c>
    </row>
    <row r="210" spans="1:7" x14ac:dyDescent="0.3">
      <c r="B210" s="1">
        <v>44298</v>
      </c>
      <c r="C210" t="s">
        <v>29</v>
      </c>
      <c r="D210" s="13">
        <v>1110</v>
      </c>
      <c r="F210" s="13"/>
      <c r="G210" t="s">
        <v>164</v>
      </c>
    </row>
    <row r="211" spans="1:7" x14ac:dyDescent="0.3">
      <c r="B211" s="1">
        <v>44300</v>
      </c>
      <c r="C211" t="s">
        <v>118</v>
      </c>
      <c r="D211" s="13">
        <v>8.5399999999999991</v>
      </c>
      <c r="F211" s="13"/>
    </row>
    <row r="212" spans="1:7" x14ac:dyDescent="0.3">
      <c r="B212" s="1">
        <v>44302</v>
      </c>
      <c r="C212" t="s">
        <v>150</v>
      </c>
      <c r="D212" s="13">
        <v>267.89</v>
      </c>
      <c r="F212" s="13"/>
      <c r="G212" t="s">
        <v>165</v>
      </c>
    </row>
    <row r="213" spans="1:7" x14ac:dyDescent="0.3">
      <c r="B213" s="1">
        <v>44308</v>
      </c>
      <c r="C213" t="s">
        <v>28</v>
      </c>
      <c r="D213" s="13">
        <v>5841</v>
      </c>
      <c r="F213" s="13">
        <f>-SUM(D$4:D213)+SUM(E$4:E213)</f>
        <v>84829.629999998491</v>
      </c>
    </row>
    <row r="214" spans="1:7" s="4" customFormat="1" x14ac:dyDescent="0.3">
      <c r="A214"/>
      <c r="B214" s="1">
        <v>44316</v>
      </c>
      <c r="C214" t="s">
        <v>158</v>
      </c>
      <c r="D214" s="13">
        <v>21</v>
      </c>
      <c r="E214" s="13"/>
      <c r="F214" s="14"/>
      <c r="G214"/>
    </row>
    <row r="215" spans="1:7" x14ac:dyDescent="0.3">
      <c r="B215" s="1">
        <v>44317</v>
      </c>
      <c r="C215" t="s">
        <v>50</v>
      </c>
      <c r="D215" s="13">
        <v>10.8</v>
      </c>
      <c r="F215" s="13"/>
      <c r="G215" t="s">
        <v>177</v>
      </c>
    </row>
    <row r="216" spans="1:7" x14ac:dyDescent="0.3">
      <c r="A216" s="1"/>
      <c r="B216" s="1">
        <v>44321</v>
      </c>
      <c r="C216" t="s">
        <v>97</v>
      </c>
      <c r="D216" s="13">
        <v>257</v>
      </c>
      <c r="F216" s="13">
        <f>-SUM(D$4:D216)+SUM(E$4:E216)</f>
        <v>84540.829999998678</v>
      </c>
    </row>
    <row r="217" spans="1:7" x14ac:dyDescent="0.3">
      <c r="B217" s="1">
        <v>44321</v>
      </c>
      <c r="C217" t="s">
        <v>134</v>
      </c>
      <c r="D217" s="13">
        <v>118.68</v>
      </c>
      <c r="F217" s="13">
        <f>-SUM(D$4:D217)+SUM(E$4:E217)</f>
        <v>84422.14999999851</v>
      </c>
      <c r="G217" t="s">
        <v>135</v>
      </c>
    </row>
    <row r="218" spans="1:7" x14ac:dyDescent="0.3">
      <c r="B218" s="1">
        <v>44326</v>
      </c>
      <c r="C218" t="s">
        <v>40</v>
      </c>
      <c r="D218" s="13">
        <v>12276.27</v>
      </c>
      <c r="E218" s="26"/>
      <c r="F218" s="13">
        <f>-SUM(D$4:D218)+SUM(E$4:E218)</f>
        <v>72145.879999998491</v>
      </c>
      <c r="G218" t="s">
        <v>166</v>
      </c>
    </row>
    <row r="219" spans="1:7" x14ac:dyDescent="0.3">
      <c r="B219" s="1">
        <v>44335</v>
      </c>
      <c r="C219" t="s">
        <v>28</v>
      </c>
      <c r="D219" s="13">
        <v>24765</v>
      </c>
      <c r="F219" s="13">
        <f>-SUM(D$4:D219)+SUM(E$4:E219)</f>
        <v>47380.879999998491</v>
      </c>
    </row>
    <row r="220" spans="1:7" x14ac:dyDescent="0.3">
      <c r="B220" s="1">
        <v>44348</v>
      </c>
      <c r="C220" t="s">
        <v>50</v>
      </c>
      <c r="D220" s="13">
        <v>10.8</v>
      </c>
      <c r="F220" s="13"/>
      <c r="G220" t="s">
        <v>167</v>
      </c>
    </row>
    <row r="221" spans="1:7" x14ac:dyDescent="0.3">
      <c r="B221" s="1">
        <v>44378</v>
      </c>
      <c r="C221" t="s">
        <v>50</v>
      </c>
      <c r="D221" s="13">
        <v>10.8</v>
      </c>
      <c r="F221" s="13"/>
      <c r="G221" t="s">
        <v>178</v>
      </c>
    </row>
    <row r="222" spans="1:7" x14ac:dyDescent="0.3">
      <c r="B222" s="1">
        <v>44378</v>
      </c>
      <c r="C222" t="s">
        <v>45</v>
      </c>
      <c r="E222" s="13">
        <v>48689.38</v>
      </c>
      <c r="F222" s="13"/>
    </row>
    <row r="223" spans="1:7" x14ac:dyDescent="0.3">
      <c r="B223" s="1">
        <v>44385</v>
      </c>
      <c r="C223" t="s">
        <v>46</v>
      </c>
      <c r="D223" s="13">
        <v>9940</v>
      </c>
    </row>
    <row r="224" spans="1:7" x14ac:dyDescent="0.3">
      <c r="B224" s="1">
        <v>44385</v>
      </c>
      <c r="C224" t="s">
        <v>48</v>
      </c>
      <c r="D224" s="13">
        <v>10020</v>
      </c>
    </row>
    <row r="225" spans="2:7" x14ac:dyDescent="0.3">
      <c r="B225" s="1">
        <v>44385</v>
      </c>
      <c r="C225" t="s">
        <v>47</v>
      </c>
      <c r="D225" s="13">
        <v>10020</v>
      </c>
    </row>
    <row r="226" spans="2:7" x14ac:dyDescent="0.3">
      <c r="B226" s="1">
        <v>44385</v>
      </c>
      <c r="C226" t="s">
        <v>49</v>
      </c>
      <c r="D226" s="13">
        <v>10020</v>
      </c>
      <c r="F226" s="13"/>
    </row>
    <row r="227" spans="2:7" x14ac:dyDescent="0.3">
      <c r="B227" s="1">
        <v>44389</v>
      </c>
      <c r="C227" t="s">
        <v>29</v>
      </c>
      <c r="D227" s="13">
        <v>1132.57</v>
      </c>
      <c r="F227" s="13"/>
      <c r="G227" t="s">
        <v>168</v>
      </c>
    </row>
    <row r="228" spans="2:7" x14ac:dyDescent="0.3">
      <c r="B228" s="1">
        <v>44396</v>
      </c>
      <c r="C228" t="s">
        <v>118</v>
      </c>
      <c r="D228" s="13">
        <v>18.45</v>
      </c>
      <c r="F228"/>
    </row>
    <row r="229" spans="2:7" x14ac:dyDescent="0.3">
      <c r="B229" s="1">
        <v>44397</v>
      </c>
      <c r="C229" t="s">
        <v>171</v>
      </c>
      <c r="E229" s="13">
        <v>168000</v>
      </c>
      <c r="F229" s="13"/>
    </row>
    <row r="230" spans="2:7" x14ac:dyDescent="0.3">
      <c r="B230" s="1">
        <v>44398</v>
      </c>
      <c r="C230" t="s">
        <v>28</v>
      </c>
      <c r="D230" s="13">
        <v>7516</v>
      </c>
      <c r="F230" s="13">
        <f>-SUM(D$4:D230)+SUM(E$4:E230)</f>
        <v>215381.63999999873</v>
      </c>
    </row>
    <row r="231" spans="2:7" x14ac:dyDescent="0.3">
      <c r="B231" s="1">
        <v>44398</v>
      </c>
      <c r="C231" t="s">
        <v>46</v>
      </c>
      <c r="D231" s="13">
        <v>27335</v>
      </c>
    </row>
    <row r="232" spans="2:7" x14ac:dyDescent="0.3">
      <c r="B232" s="1">
        <v>44398</v>
      </c>
      <c r="C232" t="s">
        <v>48</v>
      </c>
      <c r="D232" s="13">
        <v>27555</v>
      </c>
    </row>
    <row r="233" spans="2:7" x14ac:dyDescent="0.3">
      <c r="B233" s="1">
        <v>44398</v>
      </c>
      <c r="C233" t="s">
        <v>47</v>
      </c>
      <c r="D233" s="13">
        <v>27555</v>
      </c>
    </row>
    <row r="234" spans="2:7" x14ac:dyDescent="0.3">
      <c r="B234" s="1">
        <v>44398</v>
      </c>
      <c r="C234" t="s">
        <v>49</v>
      </c>
      <c r="D234" s="13">
        <v>27555</v>
      </c>
      <c r="F234" s="13">
        <f>-SUM(D$4:D234)+SUM(E$4:E234)</f>
        <v>105381.63999999873</v>
      </c>
    </row>
    <row r="235" spans="2:7" x14ac:dyDescent="0.3">
      <c r="B235" s="1">
        <v>44409</v>
      </c>
      <c r="C235" t="s">
        <v>50</v>
      </c>
      <c r="E235" s="13">
        <v>12</v>
      </c>
      <c r="F235" s="13"/>
    </row>
    <row r="236" spans="2:7" x14ac:dyDescent="0.3">
      <c r="B236" s="1">
        <v>44409</v>
      </c>
      <c r="C236" t="s">
        <v>50</v>
      </c>
      <c r="D236" s="13">
        <v>10.8</v>
      </c>
      <c r="F236" s="13"/>
      <c r="G236" t="s">
        <v>176</v>
      </c>
    </row>
    <row r="237" spans="2:7" x14ac:dyDescent="0.3">
      <c r="B237" s="1">
        <v>44424</v>
      </c>
      <c r="C237" t="s">
        <v>118</v>
      </c>
      <c r="D237" s="13">
        <v>77</v>
      </c>
      <c r="F237"/>
    </row>
    <row r="238" spans="2:7" x14ac:dyDescent="0.3">
      <c r="B238" s="1">
        <v>44425</v>
      </c>
      <c r="C238" t="s">
        <v>171</v>
      </c>
      <c r="E238" s="13">
        <v>32063.74</v>
      </c>
      <c r="F238" s="13"/>
    </row>
    <row r="239" spans="2:7" x14ac:dyDescent="0.3">
      <c r="B239" s="1">
        <v>44426</v>
      </c>
      <c r="C239" t="s">
        <v>46</v>
      </c>
      <c r="D239" s="13">
        <v>4970</v>
      </c>
    </row>
    <row r="240" spans="2:7" x14ac:dyDescent="0.3">
      <c r="B240" s="1">
        <v>44426</v>
      </c>
      <c r="C240" t="s">
        <v>48</v>
      </c>
      <c r="D240" s="13">
        <v>5010</v>
      </c>
    </row>
    <row r="241" spans="1:7" x14ac:dyDescent="0.3">
      <c r="B241" s="1">
        <v>44426</v>
      </c>
      <c r="C241" t="s">
        <v>47</v>
      </c>
      <c r="D241" s="13">
        <v>5010</v>
      </c>
    </row>
    <row r="242" spans="1:7" x14ac:dyDescent="0.3">
      <c r="B242" s="1">
        <v>44426</v>
      </c>
      <c r="C242" t="s">
        <v>49</v>
      </c>
      <c r="D242" s="13">
        <v>5010</v>
      </c>
      <c r="F242" s="13"/>
    </row>
    <row r="243" spans="1:7" x14ac:dyDescent="0.3">
      <c r="B243" s="1">
        <v>44427</v>
      </c>
      <c r="C243" t="s">
        <v>28</v>
      </c>
      <c r="D243" s="13">
        <v>27809</v>
      </c>
      <c r="F243" s="13"/>
    </row>
    <row r="244" spans="1:7" s="4" customFormat="1" x14ac:dyDescent="0.3">
      <c r="A244"/>
      <c r="B244" s="1">
        <v>44431</v>
      </c>
      <c r="C244" t="s">
        <v>158</v>
      </c>
      <c r="D244" s="13">
        <v>9</v>
      </c>
      <c r="E244" s="13"/>
      <c r="F244" s="13">
        <f>-SUM(D$4:D244)+SUM(E$4:E244)</f>
        <v>89551.579999999143</v>
      </c>
      <c r="G244"/>
    </row>
    <row r="245" spans="1:7" x14ac:dyDescent="0.3">
      <c r="B245" s="1">
        <v>44448</v>
      </c>
      <c r="C245" t="s">
        <v>118</v>
      </c>
      <c r="D245" s="13">
        <v>2.16</v>
      </c>
      <c r="F245"/>
    </row>
    <row r="246" spans="1:7" x14ac:dyDescent="0.3">
      <c r="B246" s="1">
        <v>44456</v>
      </c>
      <c r="C246" t="s">
        <v>179</v>
      </c>
      <c r="D246" s="13">
        <v>4272</v>
      </c>
      <c r="F246" s="13">
        <f>-SUM(D$4:D246)+SUM(E$4:E246)</f>
        <v>85277.419999998994</v>
      </c>
      <c r="G246" t="s">
        <v>181</v>
      </c>
    </row>
    <row r="247" spans="1:7" x14ac:dyDescent="0.3">
      <c r="B247" s="1">
        <v>44461</v>
      </c>
      <c r="C247" t="s">
        <v>28</v>
      </c>
      <c r="D247" s="13">
        <v>5337</v>
      </c>
      <c r="F247" s="13"/>
    </row>
    <row r="248" spans="1:7" x14ac:dyDescent="0.3">
      <c r="B248" s="1">
        <v>44462</v>
      </c>
      <c r="C248" t="s">
        <v>183</v>
      </c>
      <c r="D248" s="13">
        <v>11.27</v>
      </c>
      <c r="F248" s="13"/>
    </row>
    <row r="249" spans="1:7" x14ac:dyDescent="0.3">
      <c r="B249" s="1">
        <v>44469</v>
      </c>
      <c r="C249" t="s">
        <v>171</v>
      </c>
      <c r="E249" s="13">
        <v>8006.46</v>
      </c>
      <c r="F249" s="13">
        <f>-SUM(D$4:D249)+SUM(E$4:E249)</f>
        <v>87935.609999998938</v>
      </c>
    </row>
    <row r="250" spans="1:7" x14ac:dyDescent="0.3">
      <c r="B250" s="1">
        <v>44470</v>
      </c>
      <c r="C250" t="s">
        <v>50</v>
      </c>
      <c r="D250" s="13">
        <v>10.8</v>
      </c>
      <c r="F250" s="13"/>
      <c r="G250" t="s">
        <v>184</v>
      </c>
    </row>
    <row r="251" spans="1:7" x14ac:dyDescent="0.3">
      <c r="B251" s="1">
        <v>44474</v>
      </c>
      <c r="C251" t="s">
        <v>185</v>
      </c>
      <c r="D251" s="13">
        <v>1663.06</v>
      </c>
      <c r="F251" s="13"/>
      <c r="G251" t="s">
        <v>186</v>
      </c>
    </row>
    <row r="252" spans="1:7" x14ac:dyDescent="0.3">
      <c r="B252" s="1">
        <v>44482</v>
      </c>
      <c r="C252" t="s">
        <v>29</v>
      </c>
      <c r="D252" s="13">
        <v>1092</v>
      </c>
      <c r="F252" s="13"/>
      <c r="G252" t="s">
        <v>188</v>
      </c>
    </row>
    <row r="253" spans="1:7" x14ac:dyDescent="0.3">
      <c r="B253" s="1">
        <v>44487</v>
      </c>
      <c r="C253" t="s">
        <v>171</v>
      </c>
      <c r="E253" s="13">
        <v>160000</v>
      </c>
      <c r="F253" s="13"/>
    </row>
    <row r="254" spans="1:7" x14ac:dyDescent="0.3">
      <c r="B254" s="1">
        <v>44488</v>
      </c>
      <c r="C254" t="s">
        <v>46</v>
      </c>
      <c r="D254" s="13">
        <v>32305</v>
      </c>
    </row>
    <row r="255" spans="1:7" x14ac:dyDescent="0.3">
      <c r="B255" s="1">
        <v>44488</v>
      </c>
      <c r="C255" t="s">
        <v>48</v>
      </c>
      <c r="D255" s="13">
        <v>32565</v>
      </c>
    </row>
    <row r="256" spans="1:7" x14ac:dyDescent="0.3">
      <c r="B256" s="1">
        <v>44488</v>
      </c>
      <c r="C256" t="s">
        <v>47</v>
      </c>
      <c r="D256" s="13">
        <v>32565</v>
      </c>
    </row>
    <row r="257" spans="2:7" x14ac:dyDescent="0.3">
      <c r="B257" s="1">
        <v>44488</v>
      </c>
      <c r="C257" t="s">
        <v>49</v>
      </c>
      <c r="D257" s="13">
        <v>32565</v>
      </c>
      <c r="F257" s="13"/>
    </row>
    <row r="258" spans="2:7" x14ac:dyDescent="0.3">
      <c r="B258" s="1">
        <v>44491</v>
      </c>
      <c r="C258" t="s">
        <v>183</v>
      </c>
      <c r="D258" s="13">
        <v>62.08</v>
      </c>
      <c r="F258" s="13"/>
      <c r="G258" t="s">
        <v>189</v>
      </c>
    </row>
    <row r="259" spans="2:7" x14ac:dyDescent="0.3">
      <c r="B259" s="1">
        <v>44494</v>
      </c>
      <c r="C259" s="4" t="s">
        <v>30</v>
      </c>
      <c r="D259" s="13">
        <v>26783</v>
      </c>
      <c r="F259" s="13"/>
      <c r="G259" s="4" t="s">
        <v>30</v>
      </c>
    </row>
    <row r="260" spans="2:7" x14ac:dyDescent="0.3">
      <c r="B260" s="1">
        <v>44498</v>
      </c>
      <c r="C260" t="s">
        <v>183</v>
      </c>
      <c r="D260" s="13">
        <v>2.8</v>
      </c>
      <c r="F260" s="13">
        <f>-SUM(D$4:D260)+SUM(E$4:E260)</f>
        <v>88321.86999999918</v>
      </c>
      <c r="G260" t="s">
        <v>190</v>
      </c>
    </row>
    <row r="261" spans="2:7" x14ac:dyDescent="0.3">
      <c r="B261" s="1">
        <v>44501</v>
      </c>
      <c r="C261" t="s">
        <v>50</v>
      </c>
      <c r="D261" s="13">
        <v>10.8</v>
      </c>
      <c r="F261" s="13"/>
      <c r="G261" t="s">
        <v>191</v>
      </c>
    </row>
    <row r="262" spans="2:7" x14ac:dyDescent="0.3">
      <c r="B262" s="1">
        <v>44518</v>
      </c>
      <c r="C262" t="s">
        <v>118</v>
      </c>
      <c r="D262" s="13">
        <v>6.06</v>
      </c>
      <c r="F262"/>
    </row>
    <row r="263" spans="2:7" x14ac:dyDescent="0.3">
      <c r="B263" s="1">
        <v>44519</v>
      </c>
      <c r="C263" t="s">
        <v>28</v>
      </c>
      <c r="D263" s="13">
        <v>25592</v>
      </c>
      <c r="F263" s="13"/>
    </row>
    <row r="264" spans="2:7" x14ac:dyDescent="0.3">
      <c r="B264" s="1">
        <v>44520</v>
      </c>
      <c r="C264" t="s">
        <v>179</v>
      </c>
      <c r="D264" s="13">
        <v>4272</v>
      </c>
      <c r="F264" s="13">
        <f>-SUM(D$4:D264)+SUM(E$4:E264)</f>
        <v>58441.009999999311</v>
      </c>
      <c r="G264" t="s">
        <v>182</v>
      </c>
    </row>
    <row r="265" spans="2:7" x14ac:dyDescent="0.3">
      <c r="B265" s="1">
        <v>44531</v>
      </c>
      <c r="C265" t="s">
        <v>58</v>
      </c>
      <c r="D265" s="13">
        <v>862.64</v>
      </c>
    </row>
    <row r="266" spans="2:7" x14ac:dyDescent="0.3">
      <c r="B266" s="1">
        <v>44531</v>
      </c>
      <c r="C266" t="s">
        <v>50</v>
      </c>
      <c r="D266" s="13">
        <v>10.8</v>
      </c>
      <c r="F266" s="13"/>
      <c r="G266" t="s">
        <v>192</v>
      </c>
    </row>
    <row r="267" spans="2:7" x14ac:dyDescent="0.3">
      <c r="B267" s="1">
        <v>44532</v>
      </c>
      <c r="C267" t="s">
        <v>58</v>
      </c>
      <c r="D267" s="13">
        <v>97</v>
      </c>
      <c r="F267" s="13"/>
    </row>
    <row r="268" spans="2:7" x14ac:dyDescent="0.3">
      <c r="B268" s="1">
        <v>44537</v>
      </c>
      <c r="C268" t="s">
        <v>118</v>
      </c>
      <c r="D268" s="13">
        <v>18.45</v>
      </c>
      <c r="F268" s="13">
        <f>-SUM(D$4:D268)+SUM(E$4:E268)</f>
        <v>57452.11999999918</v>
      </c>
    </row>
    <row r="269" spans="2:7" x14ac:dyDescent="0.3">
      <c r="B269" s="1">
        <v>44545</v>
      </c>
      <c r="C269" t="s">
        <v>207</v>
      </c>
      <c r="D269" s="13">
        <v>121.01</v>
      </c>
      <c r="F269" s="13"/>
      <c r="G269" t="s">
        <v>195</v>
      </c>
    </row>
    <row r="270" spans="2:7" x14ac:dyDescent="0.3">
      <c r="B270" s="1">
        <v>44557</v>
      </c>
      <c r="C270" t="s">
        <v>46</v>
      </c>
      <c r="D270" s="13">
        <v>9940</v>
      </c>
    </row>
    <row r="271" spans="2:7" x14ac:dyDescent="0.3">
      <c r="B271" s="1">
        <v>44557</v>
      </c>
      <c r="C271" t="s">
        <v>48</v>
      </c>
      <c r="D271" s="13">
        <v>10020</v>
      </c>
    </row>
    <row r="272" spans="2:7" x14ac:dyDescent="0.3">
      <c r="B272" s="1">
        <v>44557</v>
      </c>
      <c r="C272" t="s">
        <v>47</v>
      </c>
      <c r="D272" s="13">
        <v>10020</v>
      </c>
    </row>
    <row r="273" spans="2:8" x14ac:dyDescent="0.3">
      <c r="B273" s="1">
        <v>44557</v>
      </c>
      <c r="C273" t="s">
        <v>49</v>
      </c>
      <c r="D273" s="13">
        <v>10020</v>
      </c>
      <c r="F273" s="13">
        <f>-SUM(D$4:D273)+SUM(E$4:E273)</f>
        <v>17331.109999999404</v>
      </c>
    </row>
    <row r="275" spans="2:8" x14ac:dyDescent="0.3">
      <c r="B275" s="1">
        <v>44562</v>
      </c>
      <c r="C275" t="s">
        <v>50</v>
      </c>
      <c r="D275" s="13">
        <v>10.8</v>
      </c>
      <c r="F275" s="13"/>
      <c r="G275" t="s">
        <v>196</v>
      </c>
    </row>
    <row r="276" spans="2:8" x14ac:dyDescent="0.3">
      <c r="B276" s="1">
        <v>44564</v>
      </c>
      <c r="C276" t="s">
        <v>185</v>
      </c>
      <c r="D276" s="13">
        <v>2362.7800000000002</v>
      </c>
      <c r="F276" s="13"/>
      <c r="G276" t="s">
        <v>193</v>
      </c>
      <c r="H276" t="s">
        <v>194</v>
      </c>
    </row>
    <row r="277" spans="2:8" x14ac:dyDescent="0.3">
      <c r="B277" s="1">
        <v>44564</v>
      </c>
      <c r="C277" t="s">
        <v>197</v>
      </c>
      <c r="D277" s="13">
        <v>192</v>
      </c>
      <c r="F277" s="13"/>
      <c r="G277" t="s">
        <v>204</v>
      </c>
    </row>
    <row r="278" spans="2:8" x14ac:dyDescent="0.3">
      <c r="B278" s="1">
        <v>44567</v>
      </c>
      <c r="C278" t="s">
        <v>19</v>
      </c>
      <c r="D278" s="13">
        <v>7.01</v>
      </c>
      <c r="F278" s="13"/>
      <c r="G278" t="s">
        <v>200</v>
      </c>
    </row>
    <row r="279" spans="2:8" x14ac:dyDescent="0.3">
      <c r="B279" s="1">
        <v>44569</v>
      </c>
      <c r="C279" t="s">
        <v>19</v>
      </c>
      <c r="D279" s="13">
        <v>6.3</v>
      </c>
      <c r="F279" s="13"/>
      <c r="G279" t="s">
        <v>201</v>
      </c>
    </row>
    <row r="280" spans="2:8" x14ac:dyDescent="0.3">
      <c r="B280" s="1">
        <v>44570</v>
      </c>
      <c r="C280" t="s">
        <v>19</v>
      </c>
      <c r="E280" s="13">
        <v>7.01</v>
      </c>
      <c r="F280" s="13"/>
    </row>
    <row r="281" spans="2:8" x14ac:dyDescent="0.3">
      <c r="B281" s="1">
        <v>44572</v>
      </c>
      <c r="C281" t="s">
        <v>171</v>
      </c>
      <c r="E281" s="13">
        <v>160000</v>
      </c>
      <c r="F281" s="13"/>
    </row>
    <row r="282" spans="2:8" x14ac:dyDescent="0.3">
      <c r="B282" s="1">
        <v>44572</v>
      </c>
      <c r="C282" t="s">
        <v>46</v>
      </c>
      <c r="D282" s="13">
        <v>24850</v>
      </c>
    </row>
    <row r="283" spans="2:8" x14ac:dyDescent="0.3">
      <c r="B283" s="1">
        <v>44572</v>
      </c>
      <c r="C283" t="s">
        <v>48</v>
      </c>
      <c r="D283" s="13">
        <v>25050</v>
      </c>
    </row>
    <row r="284" spans="2:8" x14ac:dyDescent="0.3">
      <c r="B284" s="1">
        <v>44572</v>
      </c>
      <c r="C284" t="s">
        <v>47</v>
      </c>
      <c r="D284" s="13">
        <v>25050</v>
      </c>
    </row>
    <row r="285" spans="2:8" x14ac:dyDescent="0.3">
      <c r="B285" s="1">
        <v>44572</v>
      </c>
      <c r="C285" t="s">
        <v>49</v>
      </c>
      <c r="D285" s="13">
        <v>25050</v>
      </c>
      <c r="F285" s="13"/>
    </row>
    <row r="286" spans="2:8" x14ac:dyDescent="0.3">
      <c r="B286" s="1">
        <v>44572</v>
      </c>
      <c r="C286" t="s">
        <v>134</v>
      </c>
      <c r="D286" s="13">
        <v>45</v>
      </c>
      <c r="F286" s="13"/>
      <c r="G286" t="s">
        <v>135</v>
      </c>
    </row>
    <row r="287" spans="2:8" x14ac:dyDescent="0.3">
      <c r="B287" s="1">
        <v>44574</v>
      </c>
      <c r="C287" t="s">
        <v>19</v>
      </c>
      <c r="D287" s="13">
        <v>7.01</v>
      </c>
      <c r="F287" s="13"/>
      <c r="G287" t="s">
        <v>202</v>
      </c>
    </row>
    <row r="288" spans="2:8" x14ac:dyDescent="0.3">
      <c r="B288" s="1">
        <v>44574</v>
      </c>
      <c r="C288" t="s">
        <v>19</v>
      </c>
      <c r="D288" s="13">
        <v>17.52</v>
      </c>
      <c r="F288" s="13"/>
      <c r="G288" t="s">
        <v>203</v>
      </c>
    </row>
    <row r="289" spans="2:7" x14ac:dyDescent="0.3">
      <c r="B289" s="1">
        <v>44578</v>
      </c>
      <c r="C289" t="s">
        <v>171</v>
      </c>
      <c r="E289" s="13">
        <v>44312.66</v>
      </c>
      <c r="F289" s="13"/>
    </row>
    <row r="290" spans="2:7" x14ac:dyDescent="0.3">
      <c r="B290" s="1">
        <v>44579</v>
      </c>
      <c r="C290" t="s">
        <v>183</v>
      </c>
      <c r="D290" s="13">
        <v>32.19</v>
      </c>
      <c r="F290" s="13"/>
    </row>
    <row r="291" spans="2:7" x14ac:dyDescent="0.3">
      <c r="B291" s="1">
        <v>44580</v>
      </c>
      <c r="C291" t="s">
        <v>19</v>
      </c>
      <c r="D291" s="13">
        <v>1.41</v>
      </c>
      <c r="F291" s="13"/>
      <c r="G291" t="s">
        <v>214</v>
      </c>
    </row>
    <row r="292" spans="2:7" x14ac:dyDescent="0.3">
      <c r="B292" s="1">
        <v>44581</v>
      </c>
      <c r="C292" t="s">
        <v>29</v>
      </c>
      <c r="D292" s="13">
        <v>1110</v>
      </c>
      <c r="F292" s="13"/>
      <c r="G292" t="s">
        <v>206</v>
      </c>
    </row>
    <row r="293" spans="2:7" x14ac:dyDescent="0.3">
      <c r="B293" s="1">
        <v>44582</v>
      </c>
      <c r="C293" t="s">
        <v>28</v>
      </c>
      <c r="D293" s="13">
        <v>5685</v>
      </c>
      <c r="F293" s="13"/>
    </row>
    <row r="294" spans="2:7" x14ac:dyDescent="0.3">
      <c r="B294" s="1">
        <v>44582</v>
      </c>
      <c r="C294" t="s">
        <v>40</v>
      </c>
      <c r="D294" s="13">
        <v>12917.5</v>
      </c>
      <c r="E294" s="26"/>
      <c r="F294" s="13"/>
      <c r="G294" t="s">
        <v>198</v>
      </c>
    </row>
    <row r="295" spans="2:7" x14ac:dyDescent="0.3">
      <c r="B295" s="1">
        <v>44585</v>
      </c>
      <c r="C295" t="s">
        <v>171</v>
      </c>
      <c r="E295" s="13">
        <v>502.14</v>
      </c>
      <c r="F295" s="13"/>
    </row>
    <row r="296" spans="2:7" x14ac:dyDescent="0.3">
      <c r="B296" s="1">
        <v>44585</v>
      </c>
      <c r="C296" t="s">
        <v>208</v>
      </c>
      <c r="D296" s="13">
        <v>896</v>
      </c>
      <c r="F296" s="13"/>
      <c r="G296" t="s">
        <v>211</v>
      </c>
    </row>
    <row r="297" spans="2:7" x14ac:dyDescent="0.3">
      <c r="B297" s="1">
        <v>44586</v>
      </c>
      <c r="C297" t="s">
        <v>10</v>
      </c>
      <c r="D297" s="13">
        <v>4427.75</v>
      </c>
      <c r="E297" s="26"/>
      <c r="F297" s="13"/>
      <c r="G297" t="s">
        <v>210</v>
      </c>
    </row>
    <row r="298" spans="2:7" x14ac:dyDescent="0.3">
      <c r="B298" s="1">
        <v>44589</v>
      </c>
      <c r="C298" t="s">
        <v>19</v>
      </c>
      <c r="D298" s="13">
        <v>2.2400000000000002</v>
      </c>
      <c r="F298" s="13">
        <f>-SUM(D$4:D298)+SUM(E$4:E298)</f>
        <v>94432.410000000149</v>
      </c>
      <c r="G298" t="s">
        <v>213</v>
      </c>
    </row>
    <row r="299" spans="2:7" x14ac:dyDescent="0.3">
      <c r="B299" s="1">
        <v>44593</v>
      </c>
      <c r="C299" t="s">
        <v>50</v>
      </c>
      <c r="D299" s="13">
        <v>10.8</v>
      </c>
      <c r="F299" s="13"/>
      <c r="G299" t="s">
        <v>212</v>
      </c>
    </row>
    <row r="300" spans="2:7" x14ac:dyDescent="0.3">
      <c r="B300" s="1">
        <v>44606</v>
      </c>
      <c r="C300" t="s">
        <v>29</v>
      </c>
      <c r="D300" s="13">
        <v>1134.04</v>
      </c>
      <c r="F300"/>
      <c r="G300" t="s">
        <v>215</v>
      </c>
    </row>
    <row r="301" spans="2:7" x14ac:dyDescent="0.3">
      <c r="B301" s="1">
        <v>44611</v>
      </c>
      <c r="C301" t="s">
        <v>28</v>
      </c>
      <c r="D301" s="13">
        <v>25572</v>
      </c>
      <c r="F301" s="13">
        <f>-SUM(D$4:D301)+SUM(E$4:E301)</f>
        <v>67715.570000000298</v>
      </c>
    </row>
    <row r="302" spans="2:7" x14ac:dyDescent="0.3">
      <c r="B302" s="1">
        <v>44621</v>
      </c>
      <c r="C302" t="s">
        <v>50</v>
      </c>
      <c r="D302" s="13">
        <v>10.8</v>
      </c>
      <c r="F302" s="13"/>
    </row>
    <row r="303" spans="2:7" x14ac:dyDescent="0.3">
      <c r="B303" s="1">
        <v>44624</v>
      </c>
      <c r="C303" t="s">
        <v>19</v>
      </c>
      <c r="D303" s="13">
        <v>7.01</v>
      </c>
      <c r="F303" s="13"/>
      <c r="G303" t="s">
        <v>217</v>
      </c>
    </row>
    <row r="304" spans="2:7" x14ac:dyDescent="0.3">
      <c r="B304" s="1">
        <v>44630</v>
      </c>
      <c r="C304" t="s">
        <v>216</v>
      </c>
      <c r="D304" s="13">
        <v>2400</v>
      </c>
      <c r="F304" s="13"/>
    </row>
    <row r="305" spans="2:7" x14ac:dyDescent="0.3">
      <c r="B305" s="1">
        <v>44637</v>
      </c>
      <c r="C305" t="s">
        <v>183</v>
      </c>
      <c r="D305" s="13">
        <v>10.050000000000001</v>
      </c>
      <c r="F305" s="13"/>
    </row>
    <row r="306" spans="2:7" x14ac:dyDescent="0.3">
      <c r="B306" s="1">
        <v>44637</v>
      </c>
      <c r="C306" t="s">
        <v>183</v>
      </c>
      <c r="D306" s="13">
        <v>10.050000000000001</v>
      </c>
      <c r="F306" s="13"/>
    </row>
    <row r="307" spans="2:7" x14ac:dyDescent="0.3">
      <c r="B307" s="1">
        <v>44648</v>
      </c>
      <c r="C307" t="s">
        <v>218</v>
      </c>
      <c r="D307" s="13">
        <v>430</v>
      </c>
      <c r="F307" s="13"/>
      <c r="G307" t="s">
        <v>219</v>
      </c>
    </row>
    <row r="308" spans="2:7" x14ac:dyDescent="0.3">
      <c r="B308" s="1">
        <v>44649</v>
      </c>
      <c r="C308" t="s">
        <v>134</v>
      </c>
      <c r="D308" s="13">
        <v>87</v>
      </c>
      <c r="F308" s="13"/>
      <c r="G308" t="s">
        <v>135</v>
      </c>
    </row>
    <row r="309" spans="2:7" x14ac:dyDescent="0.3">
      <c r="B309" s="1">
        <v>44650</v>
      </c>
      <c r="C309" t="s">
        <v>46</v>
      </c>
      <c r="D309" s="13">
        <v>9940</v>
      </c>
    </row>
    <row r="310" spans="2:7" x14ac:dyDescent="0.3">
      <c r="B310" s="1">
        <v>44650</v>
      </c>
      <c r="C310" t="s">
        <v>48</v>
      </c>
      <c r="D310" s="13">
        <v>10020</v>
      </c>
    </row>
    <row r="311" spans="2:7" x14ac:dyDescent="0.3">
      <c r="B311" s="1">
        <v>44650</v>
      </c>
      <c r="C311" t="s">
        <v>47</v>
      </c>
      <c r="D311" s="13">
        <v>10020</v>
      </c>
    </row>
    <row r="312" spans="2:7" x14ac:dyDescent="0.3">
      <c r="B312" s="1">
        <v>44650</v>
      </c>
      <c r="C312" t="s">
        <v>49</v>
      </c>
      <c r="D312" s="13">
        <v>10020</v>
      </c>
      <c r="F312" s="13"/>
    </row>
    <row r="313" spans="2:7" x14ac:dyDescent="0.3">
      <c r="B313" s="1">
        <v>44651</v>
      </c>
      <c r="C313" t="s">
        <v>171</v>
      </c>
      <c r="E313" s="13">
        <v>44948.44</v>
      </c>
      <c r="F313" s="13">
        <f>-SUM(D$4:D313)+SUM(E$4:E313)</f>
        <v>69709.100000001024</v>
      </c>
    </row>
    <row r="314" spans="2:7" x14ac:dyDescent="0.3">
      <c r="B314" s="1">
        <v>44652</v>
      </c>
      <c r="C314" t="s">
        <v>50</v>
      </c>
      <c r="D314" s="13">
        <v>10.8</v>
      </c>
      <c r="F314" s="13"/>
    </row>
    <row r="315" spans="2:7" x14ac:dyDescent="0.3">
      <c r="B315" s="1">
        <v>44655</v>
      </c>
      <c r="C315" t="s">
        <v>208</v>
      </c>
      <c r="D315" s="13">
        <v>2772</v>
      </c>
      <c r="F315" s="13"/>
      <c r="G315" t="s">
        <v>221</v>
      </c>
    </row>
    <row r="316" spans="2:7" x14ac:dyDescent="0.3">
      <c r="B316" s="1">
        <v>44655</v>
      </c>
      <c r="C316" t="s">
        <v>222</v>
      </c>
      <c r="E316" s="13">
        <v>1242.72</v>
      </c>
      <c r="F316" s="13"/>
      <c r="G316" t="s">
        <v>224</v>
      </c>
    </row>
    <row r="317" spans="2:7" x14ac:dyDescent="0.3">
      <c r="B317" s="1">
        <v>44663</v>
      </c>
      <c r="C317" t="s">
        <v>46</v>
      </c>
      <c r="D317" s="13">
        <v>12425</v>
      </c>
    </row>
    <row r="318" spans="2:7" x14ac:dyDescent="0.3">
      <c r="B318" s="1">
        <v>44663</v>
      </c>
      <c r="C318" t="s">
        <v>48</v>
      </c>
      <c r="D318" s="13">
        <v>12525</v>
      </c>
    </row>
    <row r="319" spans="2:7" x14ac:dyDescent="0.3">
      <c r="B319" s="1">
        <v>44663</v>
      </c>
      <c r="C319" t="s">
        <v>47</v>
      </c>
      <c r="D319" s="13">
        <v>12525</v>
      </c>
    </row>
    <row r="320" spans="2:7" x14ac:dyDescent="0.3">
      <c r="B320" s="1">
        <v>44663</v>
      </c>
      <c r="C320" t="s">
        <v>49</v>
      </c>
      <c r="D320" s="13">
        <v>12525</v>
      </c>
      <c r="F320" s="13"/>
    </row>
    <row r="321" spans="2:7" x14ac:dyDescent="0.3">
      <c r="B321" s="1">
        <v>44663</v>
      </c>
      <c r="C321" t="s">
        <v>29</v>
      </c>
      <c r="D321" s="13">
        <v>1140</v>
      </c>
      <c r="F321" s="13"/>
      <c r="G321" t="s">
        <v>223</v>
      </c>
    </row>
    <row r="322" spans="2:7" x14ac:dyDescent="0.3">
      <c r="B322" s="1">
        <v>44663</v>
      </c>
      <c r="C322" t="s">
        <v>171</v>
      </c>
      <c r="E322" s="13">
        <v>200975.16</v>
      </c>
      <c r="F322" s="13"/>
    </row>
    <row r="323" spans="2:7" x14ac:dyDescent="0.3">
      <c r="B323" s="1">
        <v>44663</v>
      </c>
      <c r="C323" t="s">
        <v>46</v>
      </c>
      <c r="D323" s="13">
        <v>19880</v>
      </c>
    </row>
    <row r="324" spans="2:7" x14ac:dyDescent="0.3">
      <c r="B324" s="1">
        <v>44663</v>
      </c>
      <c r="C324" t="s">
        <v>48</v>
      </c>
      <c r="D324" s="13">
        <v>20040</v>
      </c>
    </row>
    <row r="325" spans="2:7" x14ac:dyDescent="0.3">
      <c r="B325" s="1">
        <v>44663</v>
      </c>
      <c r="C325" t="s">
        <v>47</v>
      </c>
      <c r="D325" s="13">
        <v>20040</v>
      </c>
    </row>
    <row r="326" spans="2:7" x14ac:dyDescent="0.3">
      <c r="B326" s="1">
        <v>44663</v>
      </c>
      <c r="C326" t="s">
        <v>49</v>
      </c>
      <c r="D326" s="13">
        <v>20040</v>
      </c>
      <c r="F326" s="13"/>
    </row>
    <row r="327" spans="2:7" x14ac:dyDescent="0.3">
      <c r="B327" s="1">
        <v>44665</v>
      </c>
      <c r="C327" t="s">
        <v>102</v>
      </c>
      <c r="D327" s="13">
        <v>212</v>
      </c>
    </row>
    <row r="328" spans="2:7" x14ac:dyDescent="0.3">
      <c r="B328" s="1">
        <v>44665</v>
      </c>
      <c r="C328" t="s">
        <v>103</v>
      </c>
      <c r="D328" s="13">
        <v>16.899999999999999</v>
      </c>
    </row>
    <row r="329" spans="2:7" x14ac:dyDescent="0.3">
      <c r="B329" s="1">
        <v>44672</v>
      </c>
      <c r="C329" t="s">
        <v>28</v>
      </c>
      <c r="D329" s="13">
        <v>6022</v>
      </c>
      <c r="F329" s="13"/>
    </row>
    <row r="330" spans="2:7" x14ac:dyDescent="0.3">
      <c r="B330" s="1">
        <v>44676</v>
      </c>
      <c r="C330" t="s">
        <v>19</v>
      </c>
      <c r="D330" s="13">
        <v>8.56</v>
      </c>
      <c r="F330" s="13">
        <f>-SUM(D$4:D330)+SUM(E$4:E330)</f>
        <v>131744.7200000016</v>
      </c>
    </row>
    <row r="331" spans="2:7" x14ac:dyDescent="0.3">
      <c r="B331" s="1">
        <v>44682</v>
      </c>
      <c r="C331" t="s">
        <v>50</v>
      </c>
      <c r="D331" s="13">
        <v>10.8</v>
      </c>
      <c r="F331" s="13"/>
    </row>
    <row r="332" spans="2:7" x14ac:dyDescent="0.3">
      <c r="B332" s="1">
        <v>44684</v>
      </c>
      <c r="C332" t="s">
        <v>222</v>
      </c>
      <c r="E332" s="13">
        <v>1242.72</v>
      </c>
      <c r="F332" s="13"/>
      <c r="G332" t="s">
        <v>225</v>
      </c>
    </row>
    <row r="333" spans="2:7" x14ac:dyDescent="0.3">
      <c r="B333" s="1">
        <v>44684</v>
      </c>
      <c r="C333" t="s">
        <v>24</v>
      </c>
      <c r="D333" s="13">
        <v>130</v>
      </c>
      <c r="F333" s="13"/>
    </row>
    <row r="334" spans="2:7" x14ac:dyDescent="0.3">
      <c r="B334" s="1">
        <v>44687</v>
      </c>
      <c r="C334" t="s">
        <v>19</v>
      </c>
      <c r="D334" s="13">
        <v>19.14</v>
      </c>
      <c r="F334" s="13"/>
    </row>
    <row r="335" spans="2:7" x14ac:dyDescent="0.3">
      <c r="B335" s="1">
        <v>44700</v>
      </c>
      <c r="C335" t="s">
        <v>28</v>
      </c>
      <c r="D335" s="13">
        <v>32472</v>
      </c>
      <c r="F335" s="13"/>
    </row>
    <row r="336" spans="2:7" x14ac:dyDescent="0.3">
      <c r="B336" s="1">
        <v>44704</v>
      </c>
      <c r="C336" t="s">
        <v>241</v>
      </c>
      <c r="E336" s="13">
        <v>288</v>
      </c>
      <c r="F336" s="13"/>
    </row>
    <row r="337" spans="2:7" x14ac:dyDescent="0.3">
      <c r="B337" s="1">
        <v>44705</v>
      </c>
      <c r="C337" t="s">
        <v>228</v>
      </c>
      <c r="D337" s="13">
        <v>6600</v>
      </c>
      <c r="F337" s="13"/>
      <c r="G337" t="s">
        <v>229</v>
      </c>
    </row>
    <row r="338" spans="2:7" x14ac:dyDescent="0.3">
      <c r="B338" s="1">
        <v>44712</v>
      </c>
      <c r="C338" t="s">
        <v>19</v>
      </c>
      <c r="D338" s="13">
        <v>12.86</v>
      </c>
      <c r="F338" s="13"/>
    </row>
    <row r="339" spans="2:7" x14ac:dyDescent="0.3">
      <c r="B339" s="1">
        <v>44712</v>
      </c>
      <c r="C339" t="s">
        <v>19</v>
      </c>
      <c r="D339" s="13">
        <v>12.86</v>
      </c>
      <c r="F339" s="13"/>
    </row>
    <row r="340" spans="2:7" x14ac:dyDescent="0.3">
      <c r="B340" s="1">
        <v>44712</v>
      </c>
      <c r="C340" t="s">
        <v>19</v>
      </c>
      <c r="D340" s="13">
        <v>12.86</v>
      </c>
      <c r="F340" s="13">
        <f>-SUM(D$4:D340)+SUM(E$4:E340)</f>
        <v>94004.920000002254</v>
      </c>
    </row>
    <row r="341" spans="2:7" x14ac:dyDescent="0.3">
      <c r="B341" s="1">
        <v>44713</v>
      </c>
      <c r="C341" t="s">
        <v>50</v>
      </c>
      <c r="D341" s="13">
        <v>10.8</v>
      </c>
      <c r="F341" s="13"/>
    </row>
    <row r="342" spans="2:7" x14ac:dyDescent="0.3">
      <c r="B342" s="1">
        <v>44713</v>
      </c>
      <c r="C342" t="s">
        <v>208</v>
      </c>
      <c r="D342" s="13">
        <v>3696.01</v>
      </c>
      <c r="F342" s="13"/>
      <c r="G342" t="s">
        <v>246</v>
      </c>
    </row>
    <row r="343" spans="2:7" x14ac:dyDescent="0.3">
      <c r="B343" s="1">
        <v>44714</v>
      </c>
      <c r="C343" t="s">
        <v>222</v>
      </c>
      <c r="E343" s="13">
        <v>1242.72</v>
      </c>
      <c r="F343" s="13"/>
      <c r="G343" t="s">
        <v>232</v>
      </c>
    </row>
    <row r="344" spans="2:7" x14ac:dyDescent="0.3">
      <c r="B344" s="1">
        <v>44718</v>
      </c>
      <c r="C344" t="s">
        <v>169</v>
      </c>
      <c r="D344" s="13">
        <v>21</v>
      </c>
      <c r="G344" t="s">
        <v>233</v>
      </c>
    </row>
    <row r="345" spans="2:7" x14ac:dyDescent="0.3">
      <c r="B345" s="1">
        <v>44723</v>
      </c>
      <c r="C345" t="s">
        <v>234</v>
      </c>
      <c r="D345" s="13">
        <v>177.94</v>
      </c>
      <c r="F345" s="13"/>
      <c r="G345" t="s">
        <v>235</v>
      </c>
    </row>
    <row r="346" spans="2:7" x14ac:dyDescent="0.3">
      <c r="B346" s="1">
        <v>44734</v>
      </c>
      <c r="C346" t="s">
        <v>19</v>
      </c>
      <c r="D346" s="13">
        <v>7.31</v>
      </c>
      <c r="F346" s="13"/>
    </row>
    <row r="347" spans="2:7" x14ac:dyDescent="0.3">
      <c r="B347" s="1">
        <v>44735</v>
      </c>
      <c r="C347" t="s">
        <v>222</v>
      </c>
      <c r="E347" s="13">
        <v>13.12</v>
      </c>
      <c r="F347" s="13">
        <f>-SUM(D$4:D347)+SUM(E$4:E347)</f>
        <v>91347.70000000298</v>
      </c>
      <c r="G347" t="s">
        <v>237</v>
      </c>
    </row>
    <row r="348" spans="2:7" x14ac:dyDescent="0.3">
      <c r="B348" s="1">
        <v>44743</v>
      </c>
      <c r="C348" t="s">
        <v>50</v>
      </c>
      <c r="D348" s="13">
        <v>10.8</v>
      </c>
      <c r="F348" s="13"/>
    </row>
    <row r="349" spans="2:7" x14ac:dyDescent="0.3">
      <c r="B349" s="1">
        <v>44746</v>
      </c>
      <c r="C349" t="s">
        <v>208</v>
      </c>
      <c r="D349" s="13">
        <v>3052.01</v>
      </c>
      <c r="F349" s="13"/>
      <c r="G349" t="s">
        <v>245</v>
      </c>
    </row>
    <row r="350" spans="2:7" x14ac:dyDescent="0.3">
      <c r="B350" s="1">
        <v>44746</v>
      </c>
      <c r="C350" t="s">
        <v>222</v>
      </c>
      <c r="E350" s="13">
        <v>1273.29</v>
      </c>
      <c r="F350" s="13"/>
      <c r="G350" t="s">
        <v>238</v>
      </c>
    </row>
    <row r="351" spans="2:7" x14ac:dyDescent="0.3">
      <c r="B351" s="1">
        <v>44749</v>
      </c>
      <c r="C351" t="s">
        <v>29</v>
      </c>
      <c r="D351" s="13">
        <v>1140</v>
      </c>
      <c r="G351" t="s">
        <v>239</v>
      </c>
    </row>
    <row r="352" spans="2:7" x14ac:dyDescent="0.3">
      <c r="B352" s="1">
        <v>44749</v>
      </c>
      <c r="C352" t="s">
        <v>58</v>
      </c>
      <c r="D352" s="13">
        <v>1112.1400000000001</v>
      </c>
      <c r="F352" s="13"/>
    </row>
    <row r="353" spans="2:7" x14ac:dyDescent="0.3">
      <c r="B353" s="1">
        <v>44750</v>
      </c>
      <c r="C353" t="s">
        <v>134</v>
      </c>
      <c r="D353" s="13">
        <v>300</v>
      </c>
      <c r="F353" s="13">
        <f>-SUM(D$4:D353)+SUM(E$4:E353)</f>
        <v>87006.040000003297</v>
      </c>
      <c r="G353" t="s">
        <v>135</v>
      </c>
    </row>
    <row r="354" spans="2:7" x14ac:dyDescent="0.3">
      <c r="B354" s="1">
        <v>44755</v>
      </c>
      <c r="C354" t="s">
        <v>46</v>
      </c>
      <c r="D354" s="13">
        <v>9940</v>
      </c>
    </row>
    <row r="355" spans="2:7" x14ac:dyDescent="0.3">
      <c r="B355" s="1">
        <v>44663</v>
      </c>
      <c r="C355" t="s">
        <v>48</v>
      </c>
      <c r="D355" s="13">
        <v>10020</v>
      </c>
    </row>
    <row r="356" spans="2:7" x14ac:dyDescent="0.3">
      <c r="B356" s="1">
        <v>44755</v>
      </c>
      <c r="C356" t="s">
        <v>47</v>
      </c>
      <c r="D356" s="13">
        <v>10020</v>
      </c>
    </row>
    <row r="357" spans="2:7" x14ac:dyDescent="0.3">
      <c r="B357" s="1">
        <v>44755</v>
      </c>
      <c r="C357" t="s">
        <v>49</v>
      </c>
      <c r="D357" s="13">
        <v>10020</v>
      </c>
      <c r="F357" s="13">
        <f>-SUM(D$4:D357)+SUM(E$4:E357)</f>
        <v>47006.040000003297</v>
      </c>
    </row>
    <row r="358" spans="2:7" x14ac:dyDescent="0.3">
      <c r="B358" s="1">
        <v>44757</v>
      </c>
      <c r="C358" t="s">
        <v>241</v>
      </c>
      <c r="E358" s="13">
        <v>96</v>
      </c>
      <c r="F358" s="13"/>
    </row>
    <row r="359" spans="2:7" x14ac:dyDescent="0.3">
      <c r="B359" s="1">
        <v>44769</v>
      </c>
      <c r="C359" t="s">
        <v>240</v>
      </c>
      <c r="E359" s="13">
        <v>233483.84</v>
      </c>
      <c r="F359" s="13">
        <f>-SUM(D$4:D359)+SUM(E$4:E359)</f>
        <v>280585.88000000315</v>
      </c>
    </row>
    <row r="360" spans="2:7" x14ac:dyDescent="0.3">
      <c r="B360" s="1">
        <v>44770</v>
      </c>
      <c r="C360" t="s">
        <v>46</v>
      </c>
      <c r="D360" s="13">
        <v>24850</v>
      </c>
    </row>
    <row r="361" spans="2:7" x14ac:dyDescent="0.3">
      <c r="B361" s="1">
        <v>44770</v>
      </c>
      <c r="C361" t="s">
        <v>48</v>
      </c>
      <c r="D361" s="13">
        <v>25050</v>
      </c>
    </row>
    <row r="362" spans="2:7" x14ac:dyDescent="0.3">
      <c r="B362" s="1">
        <v>44770</v>
      </c>
      <c r="C362" t="s">
        <v>47</v>
      </c>
      <c r="D362" s="13">
        <v>25050</v>
      </c>
    </row>
    <row r="363" spans="2:7" x14ac:dyDescent="0.3">
      <c r="B363" s="1">
        <v>44770</v>
      </c>
      <c r="C363" t="s">
        <v>49</v>
      </c>
      <c r="D363" s="13">
        <v>25050</v>
      </c>
      <c r="F363" s="13">
        <f>-SUM(D$4:D363)+SUM(E$4:E363)</f>
        <v>180585.88000000315</v>
      </c>
    </row>
    <row r="364" spans="2:7" x14ac:dyDescent="0.3">
      <c r="B364" s="1">
        <v>44774</v>
      </c>
      <c r="C364" t="s">
        <v>50</v>
      </c>
      <c r="D364" s="13">
        <v>10.8</v>
      </c>
      <c r="F364" s="13"/>
    </row>
    <row r="365" spans="2:7" x14ac:dyDescent="0.3">
      <c r="B365" s="1">
        <v>44775</v>
      </c>
      <c r="C365" t="s">
        <v>222</v>
      </c>
      <c r="E365" s="13">
        <v>1273.29</v>
      </c>
      <c r="F365" s="13"/>
      <c r="G365" t="s">
        <v>247</v>
      </c>
    </row>
    <row r="366" spans="2:7" x14ac:dyDescent="0.3">
      <c r="B366" s="1">
        <v>44797</v>
      </c>
      <c r="C366" t="s">
        <v>28</v>
      </c>
      <c r="D366" s="13">
        <v>36175</v>
      </c>
      <c r="F366" s="13"/>
    </row>
    <row r="367" spans="2:7" x14ac:dyDescent="0.3">
      <c r="B367" s="1">
        <v>44804</v>
      </c>
      <c r="C367" t="s">
        <v>169</v>
      </c>
      <c r="D367" s="13">
        <v>21</v>
      </c>
      <c r="F367" s="13">
        <f>-SUM(D$4:D367)+SUM(E$4:E367)</f>
        <v>145652.37000000337</v>
      </c>
      <c r="G367" t="s">
        <v>243</v>
      </c>
    </row>
    <row r="368" spans="2:7" x14ac:dyDescent="0.3">
      <c r="B368" s="1">
        <v>44805</v>
      </c>
      <c r="C368" t="s">
        <v>208</v>
      </c>
      <c r="D368" s="13">
        <v>3864</v>
      </c>
      <c r="F368" s="13"/>
      <c r="G368" t="s">
        <v>244</v>
      </c>
    </row>
    <row r="369" spans="2:7" x14ac:dyDescent="0.3">
      <c r="B369" s="1">
        <v>44805</v>
      </c>
      <c r="C369" t="s">
        <v>50</v>
      </c>
      <c r="D369" s="13">
        <v>10.8</v>
      </c>
      <c r="F369" s="13"/>
    </row>
    <row r="370" spans="2:7" x14ac:dyDescent="0.3">
      <c r="B370" s="1">
        <v>44806</v>
      </c>
      <c r="C370" t="s">
        <v>222</v>
      </c>
      <c r="E370" s="13">
        <v>1273.29</v>
      </c>
      <c r="F370" s="13"/>
      <c r="G370" t="s">
        <v>249</v>
      </c>
    </row>
    <row r="371" spans="2:7" x14ac:dyDescent="0.3">
      <c r="B371" s="1">
        <v>44809</v>
      </c>
      <c r="C371" t="s">
        <v>241</v>
      </c>
      <c r="E371" s="13">
        <v>192</v>
      </c>
      <c r="F371" s="13"/>
    </row>
    <row r="372" spans="2:7" x14ac:dyDescent="0.3">
      <c r="B372" s="1">
        <v>44833</v>
      </c>
      <c r="C372" t="s">
        <v>46</v>
      </c>
      <c r="D372" s="13">
        <v>9940</v>
      </c>
    </row>
    <row r="373" spans="2:7" x14ac:dyDescent="0.3">
      <c r="B373" s="1">
        <v>44833</v>
      </c>
      <c r="C373" t="s">
        <v>48</v>
      </c>
      <c r="D373" s="13">
        <v>10020</v>
      </c>
    </row>
    <row r="374" spans="2:7" x14ac:dyDescent="0.3">
      <c r="B374" s="1">
        <v>44833</v>
      </c>
      <c r="C374" t="s">
        <v>47</v>
      </c>
      <c r="D374" s="13">
        <v>10020</v>
      </c>
    </row>
    <row r="375" spans="2:7" x14ac:dyDescent="0.3">
      <c r="B375" s="1">
        <v>44833</v>
      </c>
      <c r="C375" t="s">
        <v>49</v>
      </c>
      <c r="D375" s="13">
        <v>10020</v>
      </c>
      <c r="F375" s="13"/>
    </row>
    <row r="376" spans="2:7" x14ac:dyDescent="0.3">
      <c r="B376" s="1">
        <v>44834</v>
      </c>
      <c r="C376" t="s">
        <v>240</v>
      </c>
      <c r="E376" s="13">
        <v>212939.94</v>
      </c>
      <c r="F376" s="13">
        <f>-SUM(D$4:D376)+SUM(E$4:E376)</f>
        <v>316182.80000000354</v>
      </c>
    </row>
    <row r="377" spans="2:7" x14ac:dyDescent="0.3">
      <c r="B377" s="1">
        <v>44835</v>
      </c>
      <c r="C377" t="s">
        <v>50</v>
      </c>
      <c r="D377" s="13">
        <v>10.8</v>
      </c>
      <c r="F377" s="13"/>
    </row>
    <row r="378" spans="2:7" x14ac:dyDescent="0.3">
      <c r="B378" s="1">
        <v>44838</v>
      </c>
      <c r="C378" t="s">
        <v>222</v>
      </c>
      <c r="E378" s="13">
        <v>1273.29</v>
      </c>
      <c r="F378" s="13"/>
      <c r="G378" t="s">
        <v>248</v>
      </c>
    </row>
    <row r="379" spans="2:7" x14ac:dyDescent="0.3">
      <c r="B379" s="1">
        <v>44839</v>
      </c>
      <c r="C379" t="s">
        <v>208</v>
      </c>
      <c r="D379" s="13">
        <v>2100</v>
      </c>
      <c r="F379"/>
      <c r="G379" t="s">
        <v>250</v>
      </c>
    </row>
    <row r="380" spans="2:7" x14ac:dyDescent="0.3">
      <c r="B380" s="1">
        <v>44844</v>
      </c>
      <c r="C380" t="s">
        <v>183</v>
      </c>
      <c r="D380" s="13">
        <v>3.37</v>
      </c>
      <c r="F380" s="13"/>
      <c r="G380" t="s">
        <v>252</v>
      </c>
    </row>
    <row r="381" spans="2:7" x14ac:dyDescent="0.3">
      <c r="B381" s="1">
        <v>44848</v>
      </c>
      <c r="C381" t="s">
        <v>49</v>
      </c>
      <c r="D381" s="13">
        <v>124.89</v>
      </c>
      <c r="F381" s="13"/>
      <c r="G381" t="s">
        <v>254</v>
      </c>
    </row>
    <row r="382" spans="2:7" x14ac:dyDescent="0.3">
      <c r="B382" s="1">
        <v>44848</v>
      </c>
      <c r="C382" t="s">
        <v>29</v>
      </c>
      <c r="D382" s="13">
        <v>738</v>
      </c>
      <c r="F382" s="13">
        <f>-SUM(D$4:D382)+SUM(E$4:E382)</f>
        <v>314479.03000000352</v>
      </c>
      <c r="G382" t="s">
        <v>253</v>
      </c>
    </row>
    <row r="383" spans="2:7" x14ac:dyDescent="0.3">
      <c r="B383" s="1">
        <v>44855</v>
      </c>
      <c r="C383" t="s">
        <v>28</v>
      </c>
      <c r="D383" s="13">
        <v>34495</v>
      </c>
      <c r="F383" s="13">
        <f>-SUM(D$4:D383)+SUM(E$4:E383)</f>
        <v>279984.03000000352</v>
      </c>
    </row>
    <row r="384" spans="2:7" x14ac:dyDescent="0.3">
      <c r="B384" s="1">
        <v>44858</v>
      </c>
      <c r="C384" t="s">
        <v>48</v>
      </c>
      <c r="D384" s="13">
        <v>16.79</v>
      </c>
      <c r="F384" s="13"/>
      <c r="G384" t="s">
        <v>255</v>
      </c>
    </row>
    <row r="385" spans="2:7" x14ac:dyDescent="0.3">
      <c r="B385" s="1">
        <v>44858</v>
      </c>
      <c r="C385" t="s">
        <v>48</v>
      </c>
      <c r="D385" s="13">
        <v>83.4</v>
      </c>
      <c r="F385" s="13"/>
      <c r="G385" t="s">
        <v>256</v>
      </c>
    </row>
    <row r="386" spans="2:7" x14ac:dyDescent="0.3">
      <c r="B386" s="1">
        <v>44858</v>
      </c>
      <c r="C386" t="s">
        <v>48</v>
      </c>
      <c r="D386" s="13">
        <v>94.55</v>
      </c>
      <c r="F386" s="13">
        <f>-SUM(D$4:D386)+SUM(E$4:E386)</f>
        <v>279789.29000000376</v>
      </c>
      <c r="G386" t="s">
        <v>257</v>
      </c>
    </row>
    <row r="387" spans="2:7" x14ac:dyDescent="0.3">
      <c r="B387" s="1">
        <v>44858</v>
      </c>
      <c r="C387" t="s">
        <v>259</v>
      </c>
      <c r="D387" s="13">
        <v>2484</v>
      </c>
      <c r="F387" s="13">
        <f>-SUM(D$4:D387)+SUM(E$4:E387)</f>
        <v>277305.29000000376</v>
      </c>
      <c r="G387" t="s">
        <v>260</v>
      </c>
    </row>
    <row r="388" spans="2:7" x14ac:dyDescent="0.3">
      <c r="B388" s="1">
        <v>44861</v>
      </c>
      <c r="C388" s="4" t="s">
        <v>30</v>
      </c>
      <c r="D388" s="13">
        <v>27373</v>
      </c>
      <c r="F388" s="13">
        <f>-SUM(D$4:D388)+SUM(E$4:E388)</f>
        <v>249932.29000000376</v>
      </c>
      <c r="G388" s="4" t="s">
        <v>30</v>
      </c>
    </row>
    <row r="389" spans="2:7" x14ac:dyDescent="0.3">
      <c r="B389" s="1">
        <v>44866</v>
      </c>
      <c r="C389" t="s">
        <v>50</v>
      </c>
      <c r="D389" s="13">
        <v>10.8</v>
      </c>
      <c r="F389" s="13"/>
    </row>
    <row r="390" spans="2:7" x14ac:dyDescent="0.3">
      <c r="B390" s="1">
        <v>44867</v>
      </c>
      <c r="C390" t="s">
        <v>169</v>
      </c>
      <c r="D390" s="13">
        <v>9</v>
      </c>
      <c r="F390" s="13">
        <f>-SUM(D$4:D390)+SUM(E$4:E390)</f>
        <v>249912.49000000395</v>
      </c>
      <c r="G390" t="s">
        <v>280</v>
      </c>
    </row>
    <row r="391" spans="2:7" x14ac:dyDescent="0.3">
      <c r="B391" s="1">
        <v>44867</v>
      </c>
      <c r="C391" t="s">
        <v>222</v>
      </c>
      <c r="E391" s="13">
        <v>466.88</v>
      </c>
      <c r="F391" s="13">
        <f>-SUM(D$4:D391)+SUM(E$4:E391)</f>
        <v>250379.37000000384</v>
      </c>
      <c r="G391" t="s">
        <v>261</v>
      </c>
    </row>
    <row r="392" spans="2:7" x14ac:dyDescent="0.3">
      <c r="B392" s="1">
        <v>44879</v>
      </c>
      <c r="C392" t="s">
        <v>241</v>
      </c>
      <c r="E392" s="13">
        <v>204.86</v>
      </c>
      <c r="F392" s="13"/>
    </row>
    <row r="393" spans="2:7" x14ac:dyDescent="0.3">
      <c r="B393" s="1">
        <v>44880</v>
      </c>
      <c r="C393" t="s">
        <v>251</v>
      </c>
      <c r="D393" s="13">
        <v>1200</v>
      </c>
      <c r="F393" s="13">
        <f>-SUM(D$4:D393)+SUM(E$4:E393)</f>
        <v>249384.23000000371</v>
      </c>
    </row>
    <row r="394" spans="2:7" x14ac:dyDescent="0.3">
      <c r="B394" s="1">
        <v>44867</v>
      </c>
      <c r="C394" t="s">
        <v>264</v>
      </c>
      <c r="D394" s="13">
        <v>142</v>
      </c>
      <c r="F394" s="13"/>
    </row>
    <row r="395" spans="2:7" x14ac:dyDescent="0.3">
      <c r="B395" s="1">
        <v>44888</v>
      </c>
      <c r="C395" t="s">
        <v>134</v>
      </c>
      <c r="D395" s="13">
        <v>48.88</v>
      </c>
      <c r="F395" s="13">
        <f>-SUM(D$4:D395)+SUM(E$4:E395)</f>
        <v>249193.35000000382</v>
      </c>
      <c r="G395" t="s">
        <v>135</v>
      </c>
    </row>
    <row r="396" spans="2:7" x14ac:dyDescent="0.3">
      <c r="B396" s="1">
        <v>44893</v>
      </c>
      <c r="C396" t="s">
        <v>46</v>
      </c>
      <c r="D396" s="13">
        <v>14910</v>
      </c>
    </row>
    <row r="397" spans="2:7" x14ac:dyDescent="0.3">
      <c r="B397" s="1">
        <v>44893</v>
      </c>
      <c r="C397" t="s">
        <v>48</v>
      </c>
      <c r="D397" s="13">
        <v>15030</v>
      </c>
    </row>
    <row r="398" spans="2:7" x14ac:dyDescent="0.3">
      <c r="B398" s="1">
        <v>44893</v>
      </c>
      <c r="C398" t="s">
        <v>47</v>
      </c>
      <c r="D398" s="13">
        <v>15030</v>
      </c>
    </row>
    <row r="399" spans="2:7" x14ac:dyDescent="0.3">
      <c r="B399" s="1">
        <v>44893</v>
      </c>
      <c r="C399" t="s">
        <v>49</v>
      </c>
      <c r="D399" s="13">
        <v>15030</v>
      </c>
      <c r="F399" s="13">
        <f>-SUM(D$4:D399)+SUM(E$4:E399)</f>
        <v>189193.35000000382</v>
      </c>
    </row>
    <row r="400" spans="2:7" x14ac:dyDescent="0.3">
      <c r="B400" s="1">
        <v>44896</v>
      </c>
      <c r="C400" t="s">
        <v>50</v>
      </c>
      <c r="D400" s="13">
        <v>10.8</v>
      </c>
      <c r="F400" s="13"/>
    </row>
    <row r="401" spans="1:7" x14ac:dyDescent="0.3">
      <c r="B401" s="1">
        <v>44902</v>
      </c>
      <c r="C401" t="s">
        <v>162</v>
      </c>
      <c r="D401" s="13">
        <v>21.3</v>
      </c>
      <c r="F401" s="13"/>
    </row>
    <row r="402" spans="1:7" x14ac:dyDescent="0.3">
      <c r="B402" s="1">
        <v>44909</v>
      </c>
      <c r="C402" t="s">
        <v>266</v>
      </c>
      <c r="D402" s="13">
        <v>450</v>
      </c>
      <c r="F402" s="13"/>
      <c r="G402" t="s">
        <v>267</v>
      </c>
    </row>
    <row r="403" spans="1:7" x14ac:dyDescent="0.3">
      <c r="B403" s="1">
        <v>44911</v>
      </c>
      <c r="C403" t="s">
        <v>208</v>
      </c>
      <c r="D403" s="13">
        <v>5348</v>
      </c>
      <c r="F403" s="13"/>
      <c r="G403" t="s">
        <v>265</v>
      </c>
    </row>
    <row r="404" spans="1:7" x14ac:dyDescent="0.3">
      <c r="B404" s="1">
        <v>44916</v>
      </c>
      <c r="C404" t="s">
        <v>58</v>
      </c>
      <c r="D404" s="13">
        <v>424.1</v>
      </c>
      <c r="F404" s="13">
        <f>-SUM(D$4:D404)+SUM(E$4:E404)</f>
        <v>182939.1500000041</v>
      </c>
    </row>
    <row r="405" spans="1:7" x14ac:dyDescent="0.3">
      <c r="F405" s="13"/>
    </row>
    <row r="406" spans="1:7" x14ac:dyDescent="0.3">
      <c r="B406" s="1">
        <v>44927</v>
      </c>
      <c r="C406" t="s">
        <v>50</v>
      </c>
      <c r="D406" s="13">
        <v>10.8</v>
      </c>
      <c r="F406" s="13"/>
      <c r="G406" t="s">
        <v>268</v>
      </c>
    </row>
    <row r="407" spans="1:7" x14ac:dyDescent="0.3">
      <c r="B407" s="1">
        <v>44929</v>
      </c>
      <c r="C407" t="s">
        <v>240</v>
      </c>
      <c r="E407" s="13">
        <v>221372.34</v>
      </c>
      <c r="F407" s="13"/>
    </row>
    <row r="408" spans="1:7" x14ac:dyDescent="0.3">
      <c r="B408" s="1">
        <v>44939</v>
      </c>
      <c r="C408" t="s">
        <v>29</v>
      </c>
      <c r="D408" s="13">
        <v>1140</v>
      </c>
      <c r="F408" s="13"/>
      <c r="G408" t="s">
        <v>272</v>
      </c>
    </row>
    <row r="409" spans="1:7" x14ac:dyDescent="0.3">
      <c r="B409" s="1">
        <v>44951</v>
      </c>
      <c r="C409" t="s">
        <v>10</v>
      </c>
      <c r="D409" s="13">
        <v>5162.7299999999996</v>
      </c>
      <c r="E409" s="26"/>
      <c r="F409" s="13"/>
      <c r="G409" t="s">
        <v>210</v>
      </c>
    </row>
    <row r="410" spans="1:7" x14ac:dyDescent="0.3">
      <c r="B410" s="1">
        <v>44953</v>
      </c>
      <c r="C410" t="s">
        <v>269</v>
      </c>
      <c r="D410" s="13">
        <v>6300</v>
      </c>
      <c r="F410" s="13">
        <f>-SUM(D$4:D410)+SUM(E$4:E410)</f>
        <v>391697.96000000415</v>
      </c>
      <c r="G410" t="s">
        <v>273</v>
      </c>
    </row>
    <row r="411" spans="1:7" x14ac:dyDescent="0.3">
      <c r="B411" s="1">
        <v>44958</v>
      </c>
      <c r="C411" t="s">
        <v>50</v>
      </c>
      <c r="D411" s="13">
        <v>10.8</v>
      </c>
    </row>
    <row r="412" spans="1:7" x14ac:dyDescent="0.3">
      <c r="B412" s="1">
        <v>44964</v>
      </c>
      <c r="C412" t="s">
        <v>134</v>
      </c>
      <c r="D412" s="13">
        <v>87</v>
      </c>
      <c r="F412" s="13"/>
      <c r="G412" t="s">
        <v>135</v>
      </c>
    </row>
    <row r="413" spans="1:7" x14ac:dyDescent="0.3">
      <c r="B413" s="1">
        <v>44970</v>
      </c>
      <c r="C413" t="s">
        <v>241</v>
      </c>
      <c r="E413" s="13">
        <v>307.29000000000002</v>
      </c>
      <c r="F413" s="13"/>
    </row>
    <row r="414" spans="1:7" x14ac:dyDescent="0.3">
      <c r="B414" s="1">
        <v>44972</v>
      </c>
      <c r="C414" t="s">
        <v>218</v>
      </c>
      <c r="D414" s="13">
        <v>1690</v>
      </c>
      <c r="F414" s="13"/>
      <c r="G414" t="s">
        <v>274</v>
      </c>
    </row>
    <row r="415" spans="1:7" x14ac:dyDescent="0.3">
      <c r="B415" s="1">
        <v>44978</v>
      </c>
      <c r="C415" t="s">
        <v>40</v>
      </c>
      <c r="D415" s="13">
        <v>14401.93</v>
      </c>
      <c r="E415" s="26"/>
      <c r="F415" s="13"/>
      <c r="G415" t="s">
        <v>270</v>
      </c>
    </row>
    <row r="416" spans="1:7" x14ac:dyDescent="0.3">
      <c r="A416" s="1"/>
      <c r="B416" s="1">
        <v>44978</v>
      </c>
      <c r="C416" t="s">
        <v>264</v>
      </c>
      <c r="D416" s="13">
        <v>185</v>
      </c>
      <c r="F416" s="13"/>
    </row>
    <row r="417" spans="1:7" x14ac:dyDescent="0.3">
      <c r="B417" s="1">
        <v>44979</v>
      </c>
      <c r="C417" t="s">
        <v>28</v>
      </c>
      <c r="D417" s="13">
        <v>32549</v>
      </c>
      <c r="F417" s="13"/>
    </row>
    <row r="418" spans="1:7" x14ac:dyDescent="0.3">
      <c r="B418" s="1">
        <v>44981</v>
      </c>
      <c r="C418" t="s">
        <v>19</v>
      </c>
      <c r="D418" s="13">
        <v>13.92</v>
      </c>
      <c r="F418" s="13">
        <f>-SUM(D$4:D418)+SUM(E$4:E418)</f>
        <v>343067.60000000428</v>
      </c>
    </row>
    <row r="419" spans="1:7" x14ac:dyDescent="0.3">
      <c r="B419" s="1">
        <v>44986</v>
      </c>
      <c r="C419" t="s">
        <v>50</v>
      </c>
      <c r="D419" s="13">
        <v>10.8</v>
      </c>
    </row>
    <row r="420" spans="1:7" x14ac:dyDescent="0.3">
      <c r="B420" s="1">
        <v>44987</v>
      </c>
      <c r="C420" t="s">
        <v>208</v>
      </c>
      <c r="D420" s="13">
        <v>3472.01</v>
      </c>
      <c r="F420" s="13"/>
      <c r="G420" t="s">
        <v>275</v>
      </c>
    </row>
    <row r="421" spans="1:7" x14ac:dyDescent="0.3">
      <c r="B421" s="1">
        <v>44995</v>
      </c>
      <c r="C421" t="s">
        <v>46</v>
      </c>
      <c r="D421" s="13">
        <v>24850</v>
      </c>
    </row>
    <row r="422" spans="1:7" x14ac:dyDescent="0.3">
      <c r="B422" s="1">
        <v>44995</v>
      </c>
      <c r="C422" t="s">
        <v>48</v>
      </c>
      <c r="D422" s="13">
        <v>25050</v>
      </c>
    </row>
    <row r="423" spans="1:7" x14ac:dyDescent="0.3">
      <c r="B423" s="1">
        <v>44995</v>
      </c>
      <c r="C423" t="s">
        <v>47</v>
      </c>
      <c r="D423" s="13">
        <v>25050</v>
      </c>
    </row>
    <row r="424" spans="1:7" x14ac:dyDescent="0.3">
      <c r="B424" s="1">
        <v>44995</v>
      </c>
      <c r="C424" t="s">
        <v>49</v>
      </c>
      <c r="D424" s="13">
        <v>25050</v>
      </c>
      <c r="F424" s="13"/>
    </row>
    <row r="425" spans="1:7" x14ac:dyDescent="0.3">
      <c r="A425" s="1"/>
      <c r="B425" s="1">
        <v>44996</v>
      </c>
      <c r="C425" t="s">
        <v>264</v>
      </c>
      <c r="E425" s="13">
        <v>185</v>
      </c>
      <c r="F425" s="13"/>
      <c r="G425" t="s">
        <v>276</v>
      </c>
    </row>
    <row r="426" spans="1:7" x14ac:dyDescent="0.3">
      <c r="B426" s="1">
        <v>44999</v>
      </c>
      <c r="C426" t="s">
        <v>169</v>
      </c>
      <c r="D426" s="13">
        <v>21</v>
      </c>
      <c r="F426" s="13"/>
      <c r="G426" t="s">
        <v>279</v>
      </c>
    </row>
    <row r="427" spans="1:7" x14ac:dyDescent="0.3">
      <c r="B427" s="1">
        <v>45007</v>
      </c>
      <c r="C427" t="s">
        <v>21</v>
      </c>
      <c r="D427" s="13">
        <v>541.44000000000005</v>
      </c>
      <c r="F427" s="13"/>
      <c r="G427" t="s">
        <v>277</v>
      </c>
    </row>
    <row r="428" spans="1:7" x14ac:dyDescent="0.3">
      <c r="B428" s="1">
        <v>45012</v>
      </c>
      <c r="C428" t="s">
        <v>19</v>
      </c>
      <c r="D428" s="13">
        <v>3.45</v>
      </c>
      <c r="F428" s="13"/>
    </row>
    <row r="429" spans="1:7" x14ac:dyDescent="0.3">
      <c r="B429" s="1">
        <v>45012</v>
      </c>
      <c r="C429" t="s">
        <v>281</v>
      </c>
      <c r="D429" s="13">
        <v>39.99</v>
      </c>
      <c r="F429" s="13"/>
      <c r="G429" t="s">
        <v>278</v>
      </c>
    </row>
    <row r="430" spans="1:7" x14ac:dyDescent="0.3">
      <c r="B430" s="1">
        <v>45016</v>
      </c>
      <c r="C430" t="s">
        <v>21</v>
      </c>
      <c r="D430" s="13">
        <v>1263.3599999999999</v>
      </c>
      <c r="F430" s="13">
        <f>-SUM(D$4:D430)+SUM(E$4:E430)</f>
        <v>237900.55000000447</v>
      </c>
      <c r="G430" t="s">
        <v>277</v>
      </c>
    </row>
    <row r="431" spans="1:7" x14ac:dyDescent="0.3">
      <c r="B431" s="1">
        <v>45017</v>
      </c>
      <c r="C431" t="s">
        <v>50</v>
      </c>
      <c r="D431" s="13">
        <v>10.8</v>
      </c>
      <c r="F431" s="13"/>
    </row>
    <row r="432" spans="1:7" x14ac:dyDescent="0.3">
      <c r="B432" s="1">
        <v>45020</v>
      </c>
      <c r="C432" t="s">
        <v>240</v>
      </c>
      <c r="E432" s="13">
        <v>221812.34</v>
      </c>
    </row>
    <row r="433" spans="2:7" x14ac:dyDescent="0.3">
      <c r="B433" s="1">
        <v>45020</v>
      </c>
      <c r="C433" t="s">
        <v>50</v>
      </c>
      <c r="E433" s="13">
        <v>80</v>
      </c>
      <c r="F433" s="13"/>
    </row>
    <row r="434" spans="2:7" x14ac:dyDescent="0.3">
      <c r="B434" s="1">
        <v>45022</v>
      </c>
      <c r="C434" t="s">
        <v>283</v>
      </c>
      <c r="D434" s="13">
        <v>3912.88</v>
      </c>
    </row>
    <row r="435" spans="2:7" x14ac:dyDescent="0.3">
      <c r="B435" s="1">
        <v>45029</v>
      </c>
      <c r="C435" t="s">
        <v>29</v>
      </c>
      <c r="D435" s="13">
        <v>1170</v>
      </c>
      <c r="F435" s="13">
        <f>-SUM(D$4:D435)+SUM(E$4:E435)</f>
        <v>454699.21000000462</v>
      </c>
      <c r="G435" t="s">
        <v>282</v>
      </c>
    </row>
    <row r="436" spans="2:7" x14ac:dyDescent="0.3">
      <c r="B436" s="1">
        <v>45047</v>
      </c>
      <c r="C436" t="s">
        <v>50</v>
      </c>
      <c r="D436" s="13">
        <v>10.8</v>
      </c>
      <c r="F436" s="13"/>
    </row>
    <row r="437" spans="2:7" x14ac:dyDescent="0.3">
      <c r="B437" s="1">
        <v>45048</v>
      </c>
      <c r="C437" t="s">
        <v>241</v>
      </c>
      <c r="E437" s="13">
        <v>204.86</v>
      </c>
      <c r="F437" s="13"/>
    </row>
    <row r="438" spans="2:7" x14ac:dyDescent="0.3">
      <c r="B438" s="1">
        <v>45048</v>
      </c>
      <c r="C438" t="s">
        <v>208</v>
      </c>
      <c r="D438" s="13">
        <v>2100.0100000000002</v>
      </c>
      <c r="F438" s="13"/>
      <c r="G438" t="s">
        <v>275</v>
      </c>
    </row>
    <row r="439" spans="2:7" x14ac:dyDescent="0.3">
      <c r="B439" s="1">
        <v>45049</v>
      </c>
      <c r="C439" t="s">
        <v>24</v>
      </c>
      <c r="D439" s="13">
        <v>130</v>
      </c>
      <c r="F439" s="13"/>
    </row>
    <row r="440" spans="2:7" x14ac:dyDescent="0.3">
      <c r="B440" s="1">
        <v>45049</v>
      </c>
      <c r="C440" t="s">
        <v>10</v>
      </c>
      <c r="E440" s="13">
        <v>4006.82</v>
      </c>
      <c r="F440" s="13"/>
      <c r="G440" t="s">
        <v>210</v>
      </c>
    </row>
    <row r="441" spans="2:7" x14ac:dyDescent="0.3">
      <c r="B441" s="1">
        <v>45055</v>
      </c>
      <c r="C441" t="s">
        <v>19</v>
      </c>
      <c r="D441" s="13">
        <v>22.44</v>
      </c>
      <c r="F441" s="13"/>
    </row>
    <row r="442" spans="2:7" x14ac:dyDescent="0.3">
      <c r="B442" s="1">
        <v>45070</v>
      </c>
      <c r="C442" t="s">
        <v>28</v>
      </c>
      <c r="D442" s="13">
        <v>35208</v>
      </c>
      <c r="F442" s="13"/>
    </row>
    <row r="443" spans="2:7" x14ac:dyDescent="0.3">
      <c r="B443" s="1">
        <v>45072</v>
      </c>
      <c r="C443" t="s">
        <v>46</v>
      </c>
      <c r="D443" s="13">
        <v>24850</v>
      </c>
    </row>
    <row r="444" spans="2:7" x14ac:dyDescent="0.3">
      <c r="B444" s="1">
        <v>45072</v>
      </c>
      <c r="C444" t="s">
        <v>46</v>
      </c>
      <c r="D444" s="13">
        <v>-21236.61</v>
      </c>
    </row>
    <row r="445" spans="2:7" x14ac:dyDescent="0.3">
      <c r="B445" s="1">
        <v>45072</v>
      </c>
      <c r="C445" t="s">
        <v>48</v>
      </c>
      <c r="D445" s="13">
        <v>24850</v>
      </c>
    </row>
    <row r="446" spans="2:7" x14ac:dyDescent="0.3">
      <c r="B446" s="1">
        <v>45072</v>
      </c>
      <c r="C446" t="s">
        <v>47</v>
      </c>
      <c r="D446" s="13">
        <v>24850</v>
      </c>
    </row>
    <row r="447" spans="2:7" x14ac:dyDescent="0.3">
      <c r="B447" s="1">
        <v>45072</v>
      </c>
      <c r="C447" t="s">
        <v>49</v>
      </c>
      <c r="D447" s="13">
        <v>24850</v>
      </c>
      <c r="F447" s="13">
        <f>-SUM(D$4:D447)+SUM(E$4:E447)</f>
        <v>343276.25000000466</v>
      </c>
    </row>
    <row r="448" spans="2:7" x14ac:dyDescent="0.3">
      <c r="B448" s="1">
        <v>45077</v>
      </c>
      <c r="C448" t="s">
        <v>19</v>
      </c>
      <c r="D448" s="13">
        <v>22.44</v>
      </c>
      <c r="F448" s="13"/>
    </row>
    <row r="449" spans="2:7" x14ac:dyDescent="0.3">
      <c r="B449" s="1">
        <v>45078</v>
      </c>
      <c r="C449" t="s">
        <v>50</v>
      </c>
      <c r="D449" s="13">
        <v>10.8</v>
      </c>
      <c r="F449" s="13"/>
    </row>
    <row r="450" spans="2:7" x14ac:dyDescent="0.3">
      <c r="B450" s="1">
        <v>45081</v>
      </c>
      <c r="C450" t="s">
        <v>283</v>
      </c>
      <c r="D450" s="13">
        <v>5720.52</v>
      </c>
    </row>
    <row r="451" spans="2:7" x14ac:dyDescent="0.3">
      <c r="B451" s="1">
        <v>45079</v>
      </c>
      <c r="C451" t="s">
        <v>259</v>
      </c>
      <c r="D451" s="13">
        <v>5796</v>
      </c>
      <c r="F451" s="13">
        <f>-SUM(D$4:D451)+SUM(E$4:E451)</f>
        <v>331726.49000000488</v>
      </c>
      <c r="G451" t="s">
        <v>285</v>
      </c>
    </row>
    <row r="452" spans="2:7" x14ac:dyDescent="0.3">
      <c r="B452" s="1">
        <v>45084</v>
      </c>
      <c r="C452" t="s">
        <v>185</v>
      </c>
      <c r="D452" s="13">
        <v>2758</v>
      </c>
      <c r="F452" s="13"/>
      <c r="G452" t="s">
        <v>286</v>
      </c>
    </row>
    <row r="453" spans="2:7" x14ac:dyDescent="0.3">
      <c r="B453" s="1">
        <v>45084</v>
      </c>
      <c r="C453" t="s">
        <v>185</v>
      </c>
      <c r="D453" s="13">
        <v>2363.25</v>
      </c>
      <c r="F453" s="13"/>
      <c r="G453" t="s">
        <v>287</v>
      </c>
    </row>
    <row r="454" spans="2:7" x14ac:dyDescent="0.3">
      <c r="B454" s="1">
        <v>45089</v>
      </c>
      <c r="C454" t="s">
        <v>288</v>
      </c>
      <c r="D454" s="13">
        <v>2580</v>
      </c>
      <c r="F454" s="13"/>
      <c r="G454" t="s">
        <v>289</v>
      </c>
    </row>
    <row r="455" spans="2:7" x14ac:dyDescent="0.3">
      <c r="B455" s="1">
        <v>45096</v>
      </c>
      <c r="C455" t="s">
        <v>290</v>
      </c>
      <c r="D455" s="13">
        <v>59.66</v>
      </c>
      <c r="F455" s="13"/>
    </row>
    <row r="456" spans="2:7" x14ac:dyDescent="0.3">
      <c r="B456" s="1">
        <v>45096</v>
      </c>
      <c r="C456" t="s">
        <v>46</v>
      </c>
      <c r="D456" s="13">
        <v>20106.599999999999</v>
      </c>
    </row>
    <row r="457" spans="2:7" x14ac:dyDescent="0.3">
      <c r="B457" s="1">
        <v>45096</v>
      </c>
      <c r="C457" t="s">
        <v>48</v>
      </c>
      <c r="D457" s="13">
        <v>22565</v>
      </c>
    </row>
    <row r="458" spans="2:7" x14ac:dyDescent="0.3">
      <c r="B458" s="1">
        <v>45096</v>
      </c>
      <c r="C458" t="s">
        <v>47</v>
      </c>
      <c r="D458" s="13">
        <v>22565</v>
      </c>
    </row>
    <row r="459" spans="2:7" x14ac:dyDescent="0.3">
      <c r="B459" s="1">
        <v>45096</v>
      </c>
      <c r="C459" t="s">
        <v>49</v>
      </c>
      <c r="D459" s="13">
        <v>22565</v>
      </c>
      <c r="F459" s="13"/>
    </row>
    <row r="460" spans="2:7" x14ac:dyDescent="0.3">
      <c r="B460" s="1">
        <v>45096</v>
      </c>
      <c r="C460" t="s">
        <v>241</v>
      </c>
      <c r="E460" s="13">
        <v>102.43</v>
      </c>
      <c r="F460" s="13"/>
    </row>
    <row r="461" spans="2:7" x14ac:dyDescent="0.3">
      <c r="B461" s="1">
        <v>45097</v>
      </c>
      <c r="C461" t="s">
        <v>46</v>
      </c>
      <c r="D461" s="13">
        <v>12000</v>
      </c>
    </row>
    <row r="462" spans="2:7" x14ac:dyDescent="0.3">
      <c r="B462" s="1">
        <v>45097</v>
      </c>
      <c r="C462" t="s">
        <v>48</v>
      </c>
      <c r="D462" s="13">
        <v>10000</v>
      </c>
    </row>
    <row r="463" spans="2:7" x14ac:dyDescent="0.3">
      <c r="B463" s="1">
        <v>45097</v>
      </c>
      <c r="C463" t="s">
        <v>47</v>
      </c>
      <c r="D463" s="13">
        <v>10000</v>
      </c>
    </row>
    <row r="464" spans="2:7" x14ac:dyDescent="0.3">
      <c r="B464" s="1">
        <v>45097</v>
      </c>
      <c r="C464" t="s">
        <v>49</v>
      </c>
      <c r="D464" s="13">
        <v>10000</v>
      </c>
      <c r="F464" s="13"/>
    </row>
    <row r="465" spans="2:7" x14ac:dyDescent="0.3">
      <c r="B465" s="1">
        <v>45097</v>
      </c>
      <c r="C465" t="s">
        <v>50</v>
      </c>
      <c r="D465" s="13">
        <v>118.8</v>
      </c>
      <c r="F465" s="13"/>
    </row>
    <row r="466" spans="2:7" x14ac:dyDescent="0.3">
      <c r="B466" s="1">
        <v>45098</v>
      </c>
      <c r="C466" t="s">
        <v>28</v>
      </c>
      <c r="D466" s="13">
        <v>34</v>
      </c>
      <c r="F466" s="13"/>
    </row>
    <row r="467" spans="2:7" x14ac:dyDescent="0.3">
      <c r="B467" s="1">
        <v>45099</v>
      </c>
      <c r="C467" t="s">
        <v>19</v>
      </c>
      <c r="D467" s="13">
        <v>22.44</v>
      </c>
      <c r="F467" s="13"/>
    </row>
    <row r="468" spans="2:7" x14ac:dyDescent="0.3">
      <c r="B468" s="1">
        <v>45103</v>
      </c>
      <c r="C468" t="s">
        <v>169</v>
      </c>
      <c r="D468" s="13">
        <v>18</v>
      </c>
      <c r="F468" s="13">
        <f>-SUM(D$4:D468)+SUM(E$4:E468)</f>
        <v>194073.17000000505</v>
      </c>
      <c r="G468" t="s">
        <v>279</v>
      </c>
    </row>
    <row r="469" spans="2:7" x14ac:dyDescent="0.3">
      <c r="B469" s="1">
        <v>45110</v>
      </c>
      <c r="C469" t="s">
        <v>241</v>
      </c>
      <c r="E469" s="13">
        <v>204.86</v>
      </c>
      <c r="F469" s="13"/>
    </row>
    <row r="470" spans="2:7" x14ac:dyDescent="0.3">
      <c r="B470" s="1">
        <v>45111</v>
      </c>
      <c r="C470" t="s">
        <v>240</v>
      </c>
      <c r="E470" s="13">
        <v>220932.34</v>
      </c>
    </row>
    <row r="471" spans="2:7" x14ac:dyDescent="0.3">
      <c r="B471" s="1">
        <v>45112</v>
      </c>
      <c r="C471" t="s">
        <v>29</v>
      </c>
      <c r="D471" s="13">
        <v>1170</v>
      </c>
      <c r="F471" s="13"/>
      <c r="G471" t="s">
        <v>292</v>
      </c>
    </row>
    <row r="472" spans="2:7" x14ac:dyDescent="0.3">
      <c r="B472" s="1">
        <v>45113</v>
      </c>
      <c r="C472" t="s">
        <v>19</v>
      </c>
      <c r="D472" s="13">
        <v>7.16</v>
      </c>
      <c r="F472" s="13"/>
      <c r="G472" t="s">
        <v>293</v>
      </c>
    </row>
    <row r="473" spans="2:7" x14ac:dyDescent="0.3">
      <c r="B473" s="1">
        <v>45115</v>
      </c>
      <c r="C473" t="s">
        <v>294</v>
      </c>
      <c r="D473" s="13">
        <v>55</v>
      </c>
      <c r="F473" s="13"/>
      <c r="G473" t="s">
        <v>295</v>
      </c>
    </row>
    <row r="474" spans="2:7" x14ac:dyDescent="0.3">
      <c r="B474" s="1">
        <v>45116</v>
      </c>
      <c r="C474" t="s">
        <v>134</v>
      </c>
      <c r="D474" s="13">
        <v>300</v>
      </c>
      <c r="F474" s="13"/>
    </row>
    <row r="475" spans="2:7" x14ac:dyDescent="0.3">
      <c r="B475" s="1">
        <v>45119</v>
      </c>
      <c r="C475" t="s">
        <v>19</v>
      </c>
      <c r="D475" s="13">
        <v>28.59</v>
      </c>
      <c r="F475" s="13"/>
      <c r="G475" t="s">
        <v>296</v>
      </c>
    </row>
    <row r="476" spans="2:7" x14ac:dyDescent="0.3">
      <c r="B476" s="1">
        <v>45125</v>
      </c>
      <c r="C476" t="s">
        <v>58</v>
      </c>
      <c r="D476" s="13">
        <v>1660.23</v>
      </c>
      <c r="F476" s="13"/>
    </row>
    <row r="477" spans="2:7" x14ac:dyDescent="0.3">
      <c r="B477" s="1">
        <v>45128</v>
      </c>
      <c r="C477" t="s">
        <v>185</v>
      </c>
      <c r="D477" s="13">
        <v>2363.25</v>
      </c>
      <c r="F477" s="13"/>
      <c r="G477" t="s">
        <v>297</v>
      </c>
    </row>
    <row r="478" spans="2:7" x14ac:dyDescent="0.3">
      <c r="B478" s="1">
        <v>45128</v>
      </c>
      <c r="C478" t="s">
        <v>185</v>
      </c>
      <c r="D478" s="13">
        <v>2363.25</v>
      </c>
      <c r="F478" s="13"/>
      <c r="G478" t="s">
        <v>298</v>
      </c>
    </row>
    <row r="479" spans="2:7" x14ac:dyDescent="0.3">
      <c r="B479" s="1">
        <v>45128</v>
      </c>
      <c r="C479" t="s">
        <v>185</v>
      </c>
      <c r="D479" s="13">
        <v>2363.25</v>
      </c>
      <c r="F479" s="13"/>
      <c r="G479" t="s">
        <v>299</v>
      </c>
    </row>
    <row r="480" spans="2:7" x14ac:dyDescent="0.3">
      <c r="B480" s="1">
        <v>45132</v>
      </c>
      <c r="C480" t="s">
        <v>300</v>
      </c>
      <c r="D480" s="13">
        <v>500</v>
      </c>
      <c r="F480" s="13">
        <f>-SUM(D$4:D480)+SUM(E$4:E480)</f>
        <v>404399.64000000525</v>
      </c>
      <c r="G480" t="s">
        <v>301</v>
      </c>
    </row>
    <row r="481" spans="2:7" x14ac:dyDescent="0.3">
      <c r="B481" s="1">
        <v>45146</v>
      </c>
      <c r="C481" t="s">
        <v>208</v>
      </c>
      <c r="D481" s="13">
        <v>1428.01</v>
      </c>
      <c r="F481" s="13">
        <f>-SUM(D$4:D481)+SUM(E$4:E481)</f>
        <v>402971.63000000548</v>
      </c>
      <c r="G481" t="s">
        <v>275</v>
      </c>
    </row>
    <row r="482" spans="2:7" x14ac:dyDescent="0.3">
      <c r="B482" s="1">
        <v>45180</v>
      </c>
      <c r="C482" t="s">
        <v>241</v>
      </c>
      <c r="E482" s="13">
        <v>204.86</v>
      </c>
      <c r="F482" s="13"/>
    </row>
    <row r="483" spans="2:7" x14ac:dyDescent="0.3">
      <c r="B483" s="1">
        <v>45184</v>
      </c>
      <c r="C483" t="s">
        <v>48</v>
      </c>
      <c r="D483" s="13">
        <v>20000</v>
      </c>
    </row>
    <row r="484" spans="2:7" x14ac:dyDescent="0.3">
      <c r="B484" s="1">
        <v>45184</v>
      </c>
      <c r="C484" t="s">
        <v>47</v>
      </c>
      <c r="D484" s="13">
        <v>20000</v>
      </c>
    </row>
    <row r="485" spans="2:7" x14ac:dyDescent="0.3">
      <c r="B485" s="1">
        <v>45184</v>
      </c>
      <c r="C485" t="s">
        <v>49</v>
      </c>
      <c r="D485" s="13">
        <v>20000</v>
      </c>
    </row>
    <row r="486" spans="2:7" x14ac:dyDescent="0.3">
      <c r="B486" s="1">
        <v>45184</v>
      </c>
      <c r="C486" t="s">
        <v>19</v>
      </c>
      <c r="D486" s="13">
        <v>6.86</v>
      </c>
      <c r="F486" s="13"/>
    </row>
    <row r="487" spans="2:7" x14ac:dyDescent="0.3">
      <c r="B487" s="1">
        <v>45190</v>
      </c>
      <c r="C487" t="s">
        <v>28</v>
      </c>
      <c r="D487" s="13">
        <v>35909</v>
      </c>
      <c r="F487" s="13">
        <f>-SUM(D$4:D487)+SUM(E$4:E487)</f>
        <v>307260.63000000594</v>
      </c>
    </row>
    <row r="488" spans="2:7" x14ac:dyDescent="0.3">
      <c r="B488" s="1">
        <v>45208</v>
      </c>
      <c r="C488" t="s">
        <v>240</v>
      </c>
      <c r="E488" s="13">
        <v>86697.98</v>
      </c>
      <c r="F488" s="13"/>
    </row>
    <row r="489" spans="2:7" x14ac:dyDescent="0.3">
      <c r="B489" s="1">
        <v>45212</v>
      </c>
      <c r="C489" t="s">
        <v>134</v>
      </c>
      <c r="D489" s="13">
        <v>174</v>
      </c>
      <c r="F489" s="13"/>
      <c r="G489" t="s">
        <v>135</v>
      </c>
    </row>
    <row r="490" spans="2:7" x14ac:dyDescent="0.3">
      <c r="B490" s="1">
        <v>45218</v>
      </c>
      <c r="C490" t="s">
        <v>28</v>
      </c>
      <c r="D490" s="13">
        <v>34</v>
      </c>
      <c r="F490" s="13"/>
    </row>
    <row r="491" spans="2:7" x14ac:dyDescent="0.3">
      <c r="B491" s="1">
        <v>45225</v>
      </c>
      <c r="C491" s="4" t="s">
        <v>30</v>
      </c>
      <c r="D491" s="13">
        <v>37926</v>
      </c>
      <c r="F491" s="13">
        <f>-SUM(D$4:D491)+SUM(E$4:E491)</f>
        <v>355824.61000000639</v>
      </c>
      <c r="G491" s="4" t="s">
        <v>30</v>
      </c>
    </row>
    <row r="492" spans="2:7" x14ac:dyDescent="0.3">
      <c r="B492" s="1">
        <v>45236</v>
      </c>
      <c r="C492" t="s">
        <v>241</v>
      </c>
      <c r="E492" s="13">
        <v>220.94</v>
      </c>
      <c r="F492" s="13"/>
    </row>
    <row r="493" spans="2:7" x14ac:dyDescent="0.3">
      <c r="B493" s="1">
        <v>45246</v>
      </c>
      <c r="C493" t="s">
        <v>240</v>
      </c>
      <c r="D493" s="13">
        <v>10645.97</v>
      </c>
      <c r="F493" s="13"/>
      <c r="G493" t="s">
        <v>303</v>
      </c>
    </row>
    <row r="494" spans="2:7" x14ac:dyDescent="0.3">
      <c r="B494" s="1">
        <v>45252</v>
      </c>
      <c r="C494" t="s">
        <v>28</v>
      </c>
      <c r="D494" s="13">
        <v>14080</v>
      </c>
      <c r="F494" s="13"/>
    </row>
    <row r="495" spans="2:7" x14ac:dyDescent="0.3">
      <c r="B495" s="1">
        <v>45253</v>
      </c>
      <c r="C495" t="s">
        <v>48</v>
      </c>
      <c r="D495" s="13">
        <v>20000</v>
      </c>
    </row>
    <row r="496" spans="2:7" x14ac:dyDescent="0.3">
      <c r="B496" s="1">
        <v>45253</v>
      </c>
      <c r="C496" t="s">
        <v>47</v>
      </c>
      <c r="D496" s="13">
        <v>20000</v>
      </c>
    </row>
    <row r="497" spans="2:7" x14ac:dyDescent="0.3">
      <c r="B497" s="1">
        <v>45253</v>
      </c>
      <c r="C497" t="s">
        <v>49</v>
      </c>
      <c r="D497" s="13">
        <v>20000</v>
      </c>
      <c r="F497" s="13"/>
    </row>
    <row r="498" spans="2:7" x14ac:dyDescent="0.3">
      <c r="B498" s="1">
        <v>45255</v>
      </c>
      <c r="C498" t="s">
        <v>208</v>
      </c>
      <c r="D498" s="13">
        <v>1063.99</v>
      </c>
      <c r="G498" t="s">
        <v>304</v>
      </c>
    </row>
    <row r="499" spans="2:7" x14ac:dyDescent="0.3">
      <c r="B499" s="1">
        <v>45258</v>
      </c>
      <c r="C499" t="s">
        <v>266</v>
      </c>
      <c r="D499" s="13">
        <v>450</v>
      </c>
      <c r="F499" s="13">
        <f>-SUM(D$4:D499)+SUM(E$4:E499)</f>
        <v>269805.59000000637</v>
      </c>
      <c r="G499" t="s">
        <v>305</v>
      </c>
    </row>
    <row r="500" spans="2:7" x14ac:dyDescent="0.3">
      <c r="B500" s="1">
        <v>45261</v>
      </c>
      <c r="C500" t="s">
        <v>241</v>
      </c>
      <c r="E500" s="13">
        <v>110.47</v>
      </c>
      <c r="F500" s="13"/>
    </row>
    <row r="501" spans="2:7" x14ac:dyDescent="0.3">
      <c r="B501" s="1">
        <v>45267</v>
      </c>
      <c r="C501" t="s">
        <v>48</v>
      </c>
      <c r="D501" s="13">
        <v>5290</v>
      </c>
    </row>
    <row r="502" spans="2:7" x14ac:dyDescent="0.3">
      <c r="B502" s="1">
        <v>45267</v>
      </c>
      <c r="C502" t="s">
        <v>47</v>
      </c>
      <c r="D502" s="13">
        <v>5290</v>
      </c>
    </row>
    <row r="503" spans="2:7" x14ac:dyDescent="0.3">
      <c r="B503" s="1">
        <v>45267</v>
      </c>
      <c r="C503" t="s">
        <v>49</v>
      </c>
      <c r="D503" s="13">
        <v>5290</v>
      </c>
      <c r="F503" s="13"/>
    </row>
    <row r="504" spans="2:7" x14ac:dyDescent="0.3">
      <c r="B504" s="1">
        <v>45279</v>
      </c>
      <c r="C504" t="s">
        <v>28</v>
      </c>
      <c r="D504" s="13">
        <v>37</v>
      </c>
      <c r="F504" s="13"/>
    </row>
    <row r="505" spans="2:7" x14ac:dyDescent="0.3">
      <c r="B505" s="1">
        <v>45287</v>
      </c>
      <c r="C505" t="s">
        <v>58</v>
      </c>
      <c r="D505" s="13">
        <v>1591.54</v>
      </c>
      <c r="F505" s="13">
        <f>-SUM(D$4:D505)+SUM(E$4:E505)</f>
        <v>252417.52000000607</v>
      </c>
    </row>
    <row r="506" spans="2:7" x14ac:dyDescent="0.3">
      <c r="F506" s="13"/>
    </row>
    <row r="507" spans="2:7" x14ac:dyDescent="0.3">
      <c r="B507" s="1">
        <v>45294</v>
      </c>
      <c r="C507" t="s">
        <v>240</v>
      </c>
      <c r="E507" s="13">
        <v>202900</v>
      </c>
      <c r="F507" s="13"/>
    </row>
    <row r="508" spans="2:7" x14ac:dyDescent="0.3">
      <c r="B508" s="1">
        <v>45295</v>
      </c>
      <c r="C508" t="s">
        <v>19</v>
      </c>
      <c r="D508" s="13">
        <v>14.5</v>
      </c>
      <c r="F508" s="13"/>
    </row>
    <row r="509" spans="2:7" x14ac:dyDescent="0.3">
      <c r="B509" s="1">
        <v>45300</v>
      </c>
      <c r="C509" t="s">
        <v>48</v>
      </c>
      <c r="D509" s="13">
        <v>12525</v>
      </c>
    </row>
    <row r="510" spans="2:7" x14ac:dyDescent="0.3">
      <c r="B510" s="1">
        <v>45300</v>
      </c>
      <c r="C510" t="s">
        <v>47</v>
      </c>
      <c r="D510" s="13">
        <v>12525</v>
      </c>
    </row>
    <row r="511" spans="2:7" x14ac:dyDescent="0.3">
      <c r="B511" s="1">
        <v>45300</v>
      </c>
      <c r="C511" t="s">
        <v>49</v>
      </c>
      <c r="D511" s="13">
        <v>12525</v>
      </c>
      <c r="F511" s="13"/>
    </row>
    <row r="512" spans="2:7" x14ac:dyDescent="0.3">
      <c r="B512" s="1">
        <v>45308</v>
      </c>
      <c r="C512" t="s">
        <v>19</v>
      </c>
      <c r="D512" s="13">
        <v>7.48</v>
      </c>
      <c r="F512" s="13"/>
    </row>
    <row r="513" spans="1:7" x14ac:dyDescent="0.3">
      <c r="B513" s="1">
        <v>45311</v>
      </c>
      <c r="C513" t="s">
        <v>19</v>
      </c>
      <c r="D513" s="13">
        <v>5.95</v>
      </c>
      <c r="F513" s="13"/>
    </row>
    <row r="514" spans="1:7" x14ac:dyDescent="0.3">
      <c r="B514" s="1">
        <v>45313</v>
      </c>
      <c r="C514" t="s">
        <v>306</v>
      </c>
      <c r="D514" s="13">
        <v>12.74</v>
      </c>
      <c r="F514" s="13"/>
    </row>
    <row r="515" spans="1:7" x14ac:dyDescent="0.3">
      <c r="B515" s="1">
        <v>45313</v>
      </c>
      <c r="C515" t="s">
        <v>29</v>
      </c>
      <c r="D515" s="13">
        <v>1038</v>
      </c>
      <c r="F515" s="13"/>
      <c r="G515" t="s">
        <v>307</v>
      </c>
    </row>
    <row r="516" spans="1:7" x14ac:dyDescent="0.3">
      <c r="B516" s="1">
        <v>45315</v>
      </c>
      <c r="C516" t="s">
        <v>28</v>
      </c>
      <c r="D516" s="13">
        <v>174</v>
      </c>
      <c r="F516" s="13"/>
    </row>
    <row r="517" spans="1:7" x14ac:dyDescent="0.3">
      <c r="B517" s="1">
        <v>45315</v>
      </c>
      <c r="C517" t="s">
        <v>150</v>
      </c>
      <c r="D517" s="13">
        <v>119.89</v>
      </c>
      <c r="F517" s="13">
        <f>-SUM(D$4:D517)+SUM(E$4:E517)</f>
        <v>416369.96000000555</v>
      </c>
    </row>
    <row r="518" spans="1:7" x14ac:dyDescent="0.3">
      <c r="B518" s="1">
        <v>45322</v>
      </c>
      <c r="C518" t="s">
        <v>208</v>
      </c>
      <c r="D518" s="13">
        <v>3164.02</v>
      </c>
      <c r="F518" s="13"/>
      <c r="G518" t="s">
        <v>308</v>
      </c>
    </row>
    <row r="519" spans="1:7" x14ac:dyDescent="0.3">
      <c r="B519" s="1">
        <v>45330</v>
      </c>
      <c r="C519" t="s">
        <v>241</v>
      </c>
      <c r="E519" s="13">
        <v>220.94</v>
      </c>
      <c r="F519" s="13">
        <f>-SUM(D$4:D519)+SUM(E$4:E519)</f>
        <v>413426.88000000594</v>
      </c>
    </row>
    <row r="520" spans="1:7" x14ac:dyDescent="0.3">
      <c r="B520" s="1">
        <v>45334</v>
      </c>
      <c r="C520" t="s">
        <v>306</v>
      </c>
      <c r="D520" s="13">
        <v>106.87</v>
      </c>
      <c r="F520" s="13">
        <f>-SUM(D$4:D520)+SUM(E$4:E520)</f>
        <v>413320.01000000583</v>
      </c>
    </row>
    <row r="521" spans="1:7" x14ac:dyDescent="0.3">
      <c r="B521" s="1">
        <v>45335</v>
      </c>
      <c r="C521" t="s">
        <v>40</v>
      </c>
      <c r="D521" s="13">
        <v>14829.54</v>
      </c>
      <c r="E521" s="26"/>
      <c r="F521" s="13">
        <f>-SUM(D$4:D521)+SUM(E$4:E521)</f>
        <v>398490.47000000579</v>
      </c>
      <c r="G521" t="s">
        <v>310</v>
      </c>
    </row>
    <row r="522" spans="1:7" x14ac:dyDescent="0.3">
      <c r="B522" s="1">
        <v>45343</v>
      </c>
      <c r="C522" t="s">
        <v>28</v>
      </c>
      <c r="D522" s="13">
        <v>32676</v>
      </c>
      <c r="F522" s="13">
        <f>-SUM(D$4:D522)+SUM(E$4:E522)</f>
        <v>365814.47000000579</v>
      </c>
    </row>
    <row r="523" spans="1:7" x14ac:dyDescent="0.3">
      <c r="B523" s="1">
        <v>45352</v>
      </c>
      <c r="C523" t="s">
        <v>312</v>
      </c>
      <c r="D523" s="13">
        <v>80.41</v>
      </c>
      <c r="F523" s="13"/>
    </row>
    <row r="524" spans="1:7" x14ac:dyDescent="0.3">
      <c r="B524" s="1">
        <v>45352</v>
      </c>
      <c r="C524" t="s">
        <v>150</v>
      </c>
      <c r="D524" s="13">
        <v>103.9</v>
      </c>
      <c r="F524" s="13"/>
    </row>
    <row r="525" spans="1:7" x14ac:dyDescent="0.3">
      <c r="A525" s="1"/>
      <c r="B525" s="1">
        <v>45355</v>
      </c>
      <c r="C525" t="s">
        <v>19</v>
      </c>
      <c r="D525" s="13">
        <v>39.24</v>
      </c>
      <c r="F525" s="13"/>
    </row>
    <row r="526" spans="1:7" x14ac:dyDescent="0.3">
      <c r="B526" s="1">
        <v>45357</v>
      </c>
      <c r="C526" t="s">
        <v>311</v>
      </c>
      <c r="D526" s="13">
        <v>2160</v>
      </c>
      <c r="F526" s="13"/>
    </row>
    <row r="527" spans="1:7" x14ac:dyDescent="0.3">
      <c r="B527" s="1">
        <v>45359</v>
      </c>
      <c r="C527" t="s">
        <v>48</v>
      </c>
      <c r="D527" s="13">
        <v>12525</v>
      </c>
    </row>
    <row r="528" spans="1:7" x14ac:dyDescent="0.3">
      <c r="B528" s="1">
        <v>45359</v>
      </c>
      <c r="C528" t="s">
        <v>47</v>
      </c>
      <c r="D528" s="13">
        <v>12525</v>
      </c>
    </row>
    <row r="529" spans="1:7" x14ac:dyDescent="0.3">
      <c r="B529" s="1">
        <v>45359</v>
      </c>
      <c r="C529" t="s">
        <v>49</v>
      </c>
      <c r="D529" s="13">
        <v>12525</v>
      </c>
      <c r="F529" s="13"/>
    </row>
    <row r="530" spans="1:7" x14ac:dyDescent="0.3">
      <c r="B530" s="1">
        <v>45359</v>
      </c>
      <c r="C530" t="s">
        <v>283</v>
      </c>
      <c r="D530" s="13">
        <v>1860</v>
      </c>
      <c r="F530" s="13"/>
    </row>
    <row r="531" spans="1:7" x14ac:dyDescent="0.3">
      <c r="B531" s="1">
        <v>45363</v>
      </c>
      <c r="C531" t="s">
        <v>306</v>
      </c>
      <c r="D531" s="13">
        <v>126.97</v>
      </c>
      <c r="F531" s="13"/>
    </row>
    <row r="532" spans="1:7" x14ac:dyDescent="0.3">
      <c r="B532" s="1">
        <v>45372</v>
      </c>
      <c r="C532" t="s">
        <v>28</v>
      </c>
      <c r="D532" s="13">
        <v>18</v>
      </c>
      <c r="F532" s="13">
        <f>-SUM(D$4:D532)+SUM(E$4:E532)</f>
        <v>323850.95000000531</v>
      </c>
    </row>
    <row r="533" spans="1:7" x14ac:dyDescent="0.3">
      <c r="B533" s="1">
        <v>45384</v>
      </c>
      <c r="C533" t="s">
        <v>208</v>
      </c>
      <c r="D533" s="13">
        <v>3248</v>
      </c>
      <c r="F533" s="13"/>
      <c r="G533" t="s">
        <v>314</v>
      </c>
    </row>
    <row r="534" spans="1:7" x14ac:dyDescent="0.3">
      <c r="B534" s="1">
        <v>45384</v>
      </c>
      <c r="C534" t="s">
        <v>313</v>
      </c>
      <c r="D534" s="13">
        <v>103850</v>
      </c>
      <c r="F534" s="13"/>
    </row>
    <row r="535" spans="1:7" x14ac:dyDescent="0.3">
      <c r="B535" s="1">
        <v>45385</v>
      </c>
      <c r="C535" t="s">
        <v>240</v>
      </c>
      <c r="E535" s="13">
        <v>178900</v>
      </c>
      <c r="F535" s="13"/>
    </row>
    <row r="536" spans="1:7" x14ac:dyDescent="0.3">
      <c r="B536" s="1">
        <v>45386</v>
      </c>
      <c r="C536" t="s">
        <v>48</v>
      </c>
      <c r="D536" s="13">
        <v>10020</v>
      </c>
    </row>
    <row r="537" spans="1:7" x14ac:dyDescent="0.3">
      <c r="B537" s="1">
        <v>45386</v>
      </c>
      <c r="C537" t="s">
        <v>47</v>
      </c>
      <c r="D537" s="13">
        <v>10020</v>
      </c>
    </row>
    <row r="538" spans="1:7" x14ac:dyDescent="0.3">
      <c r="B538" s="1">
        <v>45386</v>
      </c>
      <c r="C538" t="s">
        <v>49</v>
      </c>
      <c r="D538" s="13">
        <v>10020</v>
      </c>
      <c r="F538" s="13"/>
    </row>
    <row r="539" spans="1:7" x14ac:dyDescent="0.3">
      <c r="A539" s="1"/>
      <c r="B539" s="1">
        <v>45387</v>
      </c>
      <c r="C539" t="s">
        <v>19</v>
      </c>
      <c r="D539" s="13">
        <v>36.6</v>
      </c>
      <c r="F539" s="13"/>
    </row>
    <row r="540" spans="1:7" x14ac:dyDescent="0.3">
      <c r="B540" s="1">
        <v>45390</v>
      </c>
      <c r="C540" t="s">
        <v>241</v>
      </c>
      <c r="E540" s="13">
        <v>110.47</v>
      </c>
      <c r="F540" s="13"/>
    </row>
    <row r="541" spans="1:7" x14ac:dyDescent="0.3">
      <c r="A541" s="1"/>
      <c r="B541" s="1">
        <v>45392</v>
      </c>
      <c r="C541" t="s">
        <v>19</v>
      </c>
      <c r="D541" s="13">
        <v>7.18</v>
      </c>
      <c r="G541" s="22" t="s">
        <v>316</v>
      </c>
    </row>
    <row r="542" spans="1:7" x14ac:dyDescent="0.3">
      <c r="B542" s="1">
        <v>45394</v>
      </c>
      <c r="C542" t="s">
        <v>306</v>
      </c>
      <c r="D542" s="13">
        <v>67.2</v>
      </c>
      <c r="F542" s="13"/>
    </row>
    <row r="543" spans="1:7" x14ac:dyDescent="0.3">
      <c r="A543" s="1"/>
      <c r="B543" s="1">
        <v>45404</v>
      </c>
      <c r="C543" t="s">
        <v>19</v>
      </c>
      <c r="D543" s="13">
        <v>6.71</v>
      </c>
      <c r="F543" s="13"/>
      <c r="G543" s="22" t="s">
        <v>315</v>
      </c>
    </row>
    <row r="544" spans="1:7" x14ac:dyDescent="0.3">
      <c r="B544" s="1">
        <v>45406</v>
      </c>
      <c r="C544" t="s">
        <v>29</v>
      </c>
      <c r="D544" s="13">
        <v>1050</v>
      </c>
      <c r="F544" s="13"/>
      <c r="G544" t="s">
        <v>317</v>
      </c>
    </row>
    <row r="545" spans="1:7" x14ac:dyDescent="0.3">
      <c r="B545" s="1">
        <v>45411</v>
      </c>
      <c r="C545" t="s">
        <v>318</v>
      </c>
      <c r="D545" s="13">
        <v>3055.2</v>
      </c>
      <c r="F545" s="13">
        <f>-SUM(D$4:D545)+SUM(E$4:E545)</f>
        <v>361480.53000000585</v>
      </c>
      <c r="G545" s="22" t="s">
        <v>319</v>
      </c>
    </row>
    <row r="546" spans="1:7" x14ac:dyDescent="0.3">
      <c r="A546" s="1"/>
      <c r="B546" s="1">
        <v>45415</v>
      </c>
      <c r="C546" t="s">
        <v>97</v>
      </c>
      <c r="D546" s="13">
        <v>67</v>
      </c>
      <c r="F546" s="13"/>
    </row>
    <row r="547" spans="1:7" x14ac:dyDescent="0.3">
      <c r="B547" s="1">
        <v>45425</v>
      </c>
      <c r="C547" t="s">
        <v>306</v>
      </c>
      <c r="D547" s="13">
        <v>56.47</v>
      </c>
      <c r="F547" s="13"/>
    </row>
    <row r="548" spans="1:7" x14ac:dyDescent="0.3">
      <c r="B548" s="1">
        <v>45434</v>
      </c>
      <c r="C548" t="s">
        <v>169</v>
      </c>
      <c r="D548" s="13">
        <v>18</v>
      </c>
      <c r="F548" s="13"/>
      <c r="G548" t="s">
        <v>320</v>
      </c>
    </row>
    <row r="549" spans="1:7" x14ac:dyDescent="0.3">
      <c r="B549" s="1">
        <v>45434</v>
      </c>
      <c r="C549" t="s">
        <v>183</v>
      </c>
      <c r="D549" s="13">
        <v>7.03</v>
      </c>
      <c r="F549" s="13"/>
    </row>
    <row r="550" spans="1:7" x14ac:dyDescent="0.3">
      <c r="B550" s="1">
        <v>45436</v>
      </c>
      <c r="C550" t="s">
        <v>28</v>
      </c>
      <c r="D550" s="13">
        <v>27462</v>
      </c>
      <c r="F550" s="13"/>
    </row>
    <row r="551" spans="1:7" x14ac:dyDescent="0.3">
      <c r="B551" s="1">
        <v>45439</v>
      </c>
      <c r="C551" t="s">
        <v>49</v>
      </c>
      <c r="D551" s="13">
        <v>1000</v>
      </c>
      <c r="F551" s="13"/>
    </row>
    <row r="552" spans="1:7" x14ac:dyDescent="0.3">
      <c r="B552" s="1">
        <v>45443</v>
      </c>
      <c r="C552" t="s">
        <v>46</v>
      </c>
      <c r="D552" s="13">
        <v>25000</v>
      </c>
      <c r="F552" s="13"/>
    </row>
    <row r="553" spans="1:7" x14ac:dyDescent="0.3">
      <c r="B553" s="1">
        <v>45439</v>
      </c>
      <c r="C553" t="s">
        <v>49</v>
      </c>
      <c r="D553" s="13">
        <v>1000</v>
      </c>
      <c r="F553" s="13">
        <f>-SUM(D$4:D553)+SUM(E$4:E553)</f>
        <v>306870.03000000585</v>
      </c>
    </row>
    <row r="554" spans="1:7" x14ac:dyDescent="0.3">
      <c r="B554" s="1">
        <v>45444</v>
      </c>
      <c r="C554" t="s">
        <v>50</v>
      </c>
      <c r="D554" s="13">
        <v>129.6</v>
      </c>
      <c r="F554" s="13"/>
    </row>
    <row r="555" spans="1:7" x14ac:dyDescent="0.3">
      <c r="B555" s="1">
        <v>45448</v>
      </c>
      <c r="C555" t="s">
        <v>46</v>
      </c>
      <c r="D555" s="13">
        <v>24718.400000000001</v>
      </c>
      <c r="F555" s="13"/>
    </row>
    <row r="556" spans="1:7" x14ac:dyDescent="0.3">
      <c r="B556" s="1">
        <v>45453</v>
      </c>
      <c r="C556" t="s">
        <v>46</v>
      </c>
      <c r="D556" s="13">
        <v>28000</v>
      </c>
      <c r="F556" s="13"/>
    </row>
    <row r="557" spans="1:7" x14ac:dyDescent="0.3">
      <c r="B557" s="1">
        <v>45454</v>
      </c>
      <c r="C557" t="s">
        <v>46</v>
      </c>
      <c r="D557" s="13">
        <v>2000</v>
      </c>
      <c r="F557" s="13"/>
    </row>
    <row r="558" spans="1:7" x14ac:dyDescent="0.3">
      <c r="B558" s="1">
        <v>45454</v>
      </c>
      <c r="C558" t="s">
        <v>306</v>
      </c>
      <c r="D558" s="13">
        <v>33.299999999999997</v>
      </c>
      <c r="F558" s="13"/>
    </row>
    <row r="559" spans="1:7" x14ac:dyDescent="0.3">
      <c r="B559" s="1">
        <v>45460</v>
      </c>
      <c r="C559" t="s">
        <v>241</v>
      </c>
      <c r="E559" s="13">
        <v>331.41</v>
      </c>
      <c r="F559" s="13"/>
    </row>
    <row r="560" spans="1:7" x14ac:dyDescent="0.3">
      <c r="B560" s="1">
        <v>45463</v>
      </c>
      <c r="C560" t="s">
        <v>324</v>
      </c>
      <c r="D560" s="13">
        <v>165</v>
      </c>
      <c r="F560" s="13"/>
    </row>
    <row r="561" spans="2:7" x14ac:dyDescent="0.3">
      <c r="B561" s="1">
        <v>45468</v>
      </c>
      <c r="C561" t="s">
        <v>150</v>
      </c>
      <c r="D561" s="13">
        <v>67.98</v>
      </c>
      <c r="F561" s="13">
        <f>-SUM(D$4:D561)+SUM(E$4:E561)</f>
        <v>252087.16000000574</v>
      </c>
    </row>
    <row r="562" spans="2:7" x14ac:dyDescent="0.3">
      <c r="B562" s="1">
        <v>45475</v>
      </c>
      <c r="C562" t="s">
        <v>46</v>
      </c>
      <c r="D562" s="13">
        <v>24850</v>
      </c>
      <c r="F562" s="13"/>
    </row>
    <row r="563" spans="2:7" x14ac:dyDescent="0.3">
      <c r="B563" s="1">
        <v>45475</v>
      </c>
      <c r="C563" t="s">
        <v>48</v>
      </c>
      <c r="D563" s="13">
        <v>25050</v>
      </c>
    </row>
    <row r="564" spans="2:7" x14ac:dyDescent="0.3">
      <c r="B564" s="1">
        <v>45475</v>
      </c>
      <c r="C564" t="s">
        <v>47</v>
      </c>
      <c r="D564" s="13">
        <v>25050</v>
      </c>
    </row>
    <row r="565" spans="2:7" x14ac:dyDescent="0.3">
      <c r="B565" s="1">
        <v>45475</v>
      </c>
      <c r="C565" t="s">
        <v>49</v>
      </c>
      <c r="D565" s="13">
        <v>25050</v>
      </c>
    </row>
    <row r="566" spans="2:7" x14ac:dyDescent="0.3">
      <c r="B566" s="1">
        <v>45475</v>
      </c>
      <c r="C566" t="s">
        <v>49</v>
      </c>
      <c r="D566" s="13">
        <v>1000</v>
      </c>
      <c r="F566" s="13"/>
    </row>
    <row r="567" spans="2:7" x14ac:dyDescent="0.3">
      <c r="B567" s="1">
        <v>45475</v>
      </c>
      <c r="C567" t="s">
        <v>185</v>
      </c>
      <c r="D567" s="13">
        <v>2357.7199999999998</v>
      </c>
      <c r="F567" s="13"/>
    </row>
    <row r="568" spans="2:7" x14ac:dyDescent="0.3">
      <c r="B568" s="1">
        <v>45475</v>
      </c>
      <c r="C568" t="s">
        <v>240</v>
      </c>
      <c r="E568" s="13">
        <v>222426.83</v>
      </c>
      <c r="F568" s="13"/>
    </row>
    <row r="569" spans="2:7" x14ac:dyDescent="0.3">
      <c r="B569" s="1">
        <v>45481</v>
      </c>
      <c r="C569" t="s">
        <v>29</v>
      </c>
      <c r="D569" s="13">
        <v>1050</v>
      </c>
      <c r="F569" s="13"/>
      <c r="G569" s="34" t="s">
        <v>325</v>
      </c>
    </row>
    <row r="570" spans="2:7" x14ac:dyDescent="0.3">
      <c r="B570" s="1">
        <v>45487</v>
      </c>
      <c r="C570" t="s">
        <v>306</v>
      </c>
      <c r="D570" s="13">
        <v>40.020000000000003</v>
      </c>
      <c r="F570" s="13"/>
    </row>
    <row r="571" spans="2:7" x14ac:dyDescent="0.3">
      <c r="B571" s="1">
        <v>45492</v>
      </c>
      <c r="C571" t="s">
        <v>318</v>
      </c>
      <c r="D571" s="13">
        <v>2688</v>
      </c>
      <c r="F571" s="13"/>
      <c r="G571" s="22" t="s">
        <v>326</v>
      </c>
    </row>
    <row r="572" spans="2:7" x14ac:dyDescent="0.3">
      <c r="B572" s="1">
        <v>45504</v>
      </c>
      <c r="C572" t="s">
        <v>241</v>
      </c>
      <c r="E572" s="13">
        <v>110.47</v>
      </c>
      <c r="F572" s="13">
        <f>-SUM(D$4:D572)+SUM(E$4:E572)</f>
        <v>367488.72000000626</v>
      </c>
    </row>
    <row r="573" spans="2:7" x14ac:dyDescent="0.3">
      <c r="B573" s="1">
        <v>45516</v>
      </c>
      <c r="C573" t="s">
        <v>49</v>
      </c>
      <c r="D573" s="13">
        <v>1000</v>
      </c>
      <c r="F573" s="13"/>
    </row>
    <row r="574" spans="2:7" x14ac:dyDescent="0.3">
      <c r="B574" s="1">
        <v>45516</v>
      </c>
      <c r="C574" t="s">
        <v>306</v>
      </c>
      <c r="D574" s="13">
        <v>21.1</v>
      </c>
      <c r="F574" s="13">
        <f>-SUM(D$4:D574)+SUM(E$4:E574)</f>
        <v>366467.62000000663</v>
      </c>
    </row>
    <row r="575" spans="2:7" x14ac:dyDescent="0.3">
      <c r="B575" s="1">
        <v>45530</v>
      </c>
      <c r="C575" t="s">
        <v>49</v>
      </c>
      <c r="D575" s="13">
        <v>1403.42</v>
      </c>
      <c r="F575" s="13">
        <f>-SUM(D$4:D575)+SUM(E$4:E575)</f>
        <v>365064.20000000671</v>
      </c>
    </row>
    <row r="576" spans="2:7" x14ac:dyDescent="0.3">
      <c r="B576" s="1">
        <v>45530</v>
      </c>
      <c r="C576" t="s">
        <v>46</v>
      </c>
      <c r="D576" s="13">
        <v>22365</v>
      </c>
      <c r="F576" s="13"/>
    </row>
    <row r="577" spans="1:7" x14ac:dyDescent="0.3">
      <c r="B577" s="1">
        <v>45530</v>
      </c>
      <c r="C577" t="s">
        <v>48</v>
      </c>
      <c r="D577" s="13">
        <v>22545</v>
      </c>
    </row>
    <row r="578" spans="1:7" x14ac:dyDescent="0.3">
      <c r="B578" s="1">
        <v>45530</v>
      </c>
      <c r="C578" t="s">
        <v>47</v>
      </c>
      <c r="D578" s="13">
        <v>22545</v>
      </c>
    </row>
    <row r="579" spans="1:7" x14ac:dyDescent="0.3">
      <c r="B579" s="1">
        <v>45530</v>
      </c>
      <c r="C579" t="s">
        <v>49</v>
      </c>
      <c r="D579" s="13">
        <v>22545</v>
      </c>
      <c r="F579" s="13">
        <f>-SUM(D$4:D579)+SUM(E$4:E579)</f>
        <v>275064.20000000671</v>
      </c>
    </row>
    <row r="580" spans="1:7" x14ac:dyDescent="0.3">
      <c r="B580" s="1">
        <v>45537</v>
      </c>
      <c r="C580" t="s">
        <v>49</v>
      </c>
      <c r="D580" s="13">
        <v>1000</v>
      </c>
      <c r="F580" s="13"/>
    </row>
    <row r="581" spans="1:7" x14ac:dyDescent="0.3">
      <c r="B581" s="1">
        <v>45538</v>
      </c>
      <c r="C581" t="s">
        <v>150</v>
      </c>
      <c r="D581" s="13">
        <v>23.99</v>
      </c>
      <c r="F581" s="13"/>
    </row>
    <row r="582" spans="1:7" x14ac:dyDescent="0.3">
      <c r="B582" s="1">
        <v>45539</v>
      </c>
      <c r="C582" t="s">
        <v>150</v>
      </c>
      <c r="D582" s="13">
        <v>422.9</v>
      </c>
      <c r="F582" s="13"/>
    </row>
    <row r="583" spans="1:7" x14ac:dyDescent="0.3">
      <c r="A583" s="1"/>
      <c r="B583" s="1">
        <v>45539</v>
      </c>
      <c r="C583" t="s">
        <v>19</v>
      </c>
      <c r="D583" s="13">
        <v>15.48</v>
      </c>
      <c r="G583" s="22"/>
    </row>
    <row r="584" spans="1:7" x14ac:dyDescent="0.3">
      <c r="A584" s="1"/>
      <c r="B584" s="1">
        <v>45544</v>
      </c>
      <c r="C584" t="s">
        <v>185</v>
      </c>
      <c r="D584" s="13">
        <v>2758</v>
      </c>
      <c r="G584" s="22"/>
    </row>
    <row r="585" spans="1:7" x14ac:dyDescent="0.3">
      <c r="A585" s="1"/>
      <c r="B585" s="1">
        <v>45544</v>
      </c>
      <c r="C585" t="s">
        <v>169</v>
      </c>
      <c r="D585" s="13">
        <v>21</v>
      </c>
      <c r="G585" s="22"/>
    </row>
    <row r="586" spans="1:7" x14ac:dyDescent="0.3">
      <c r="B586" s="1">
        <v>45545</v>
      </c>
      <c r="C586" t="s">
        <v>150</v>
      </c>
      <c r="D586" s="13">
        <v>11.44</v>
      </c>
      <c r="F586" s="13"/>
    </row>
    <row r="587" spans="1:7" x14ac:dyDescent="0.3">
      <c r="B587" s="1">
        <v>45551</v>
      </c>
      <c r="C587" t="s">
        <v>306</v>
      </c>
      <c r="D587" s="13">
        <v>18.8</v>
      </c>
      <c r="F587" s="13"/>
    </row>
    <row r="588" spans="1:7" x14ac:dyDescent="0.3">
      <c r="B588" s="1">
        <v>45560</v>
      </c>
      <c r="C588" t="s">
        <v>28</v>
      </c>
      <c r="D588" s="13">
        <v>34693</v>
      </c>
      <c r="F588" s="13"/>
    </row>
    <row r="589" spans="1:7" x14ac:dyDescent="0.3">
      <c r="B589" s="1">
        <v>45560</v>
      </c>
      <c r="C589" t="s">
        <v>327</v>
      </c>
      <c r="D589" s="13">
        <v>311.26</v>
      </c>
      <c r="F589" s="13"/>
    </row>
    <row r="590" spans="1:7" x14ac:dyDescent="0.3">
      <c r="B590" s="1">
        <v>45565</v>
      </c>
      <c r="C590" t="s">
        <v>241</v>
      </c>
      <c r="E590" s="13">
        <v>331.41</v>
      </c>
      <c r="F590" s="13">
        <f>-SUM(D$4:D590)+SUM(E$4:E590)</f>
        <v>236119.74000000581</v>
      </c>
    </row>
    <row r="591" spans="1:7" x14ac:dyDescent="0.3">
      <c r="B591" s="1">
        <v>45566</v>
      </c>
      <c r="C591" t="s">
        <v>49</v>
      </c>
      <c r="D591" s="13">
        <v>1000</v>
      </c>
      <c r="F591" s="13"/>
    </row>
    <row r="592" spans="1:7" x14ac:dyDescent="0.3">
      <c r="B592" s="1">
        <v>45567</v>
      </c>
      <c r="C592" t="s">
        <v>46</v>
      </c>
      <c r="D592" s="13">
        <v>24850</v>
      </c>
    </row>
    <row r="593" spans="1:7" x14ac:dyDescent="0.3">
      <c r="B593" s="1">
        <v>45567</v>
      </c>
      <c r="C593" t="s">
        <v>48</v>
      </c>
      <c r="D593" s="13">
        <v>25050</v>
      </c>
    </row>
    <row r="594" spans="1:7" x14ac:dyDescent="0.3">
      <c r="B594" s="1">
        <v>45567</v>
      </c>
      <c r="C594" t="s">
        <v>47</v>
      </c>
      <c r="D594" s="13">
        <v>25050</v>
      </c>
    </row>
    <row r="595" spans="1:7" x14ac:dyDescent="0.3">
      <c r="B595" s="1">
        <v>45567</v>
      </c>
      <c r="C595" t="s">
        <v>49</v>
      </c>
      <c r="D595" s="13">
        <v>25050</v>
      </c>
      <c r="F595" s="13"/>
    </row>
    <row r="596" spans="1:7" x14ac:dyDescent="0.3">
      <c r="B596" s="1">
        <v>45567</v>
      </c>
      <c r="C596" t="s">
        <v>240</v>
      </c>
      <c r="E596" s="13">
        <v>201839.48</v>
      </c>
      <c r="F596" s="13"/>
    </row>
    <row r="597" spans="1:7" x14ac:dyDescent="0.3">
      <c r="B597" s="1">
        <v>45579</v>
      </c>
      <c r="C597" t="s">
        <v>29</v>
      </c>
      <c r="D597" s="13">
        <v>1050</v>
      </c>
      <c r="F597" s="13"/>
      <c r="G597" s="34" t="s">
        <v>328</v>
      </c>
    </row>
    <row r="598" spans="1:7" x14ac:dyDescent="0.3">
      <c r="B598" s="1">
        <v>45579</v>
      </c>
      <c r="C598" t="s">
        <v>306</v>
      </c>
      <c r="D598" s="13">
        <v>61.38</v>
      </c>
      <c r="F598" s="13"/>
      <c r="G598" s="34"/>
    </row>
    <row r="599" spans="1:7" x14ac:dyDescent="0.3">
      <c r="A599" s="1"/>
      <c r="B599" s="1">
        <v>45587</v>
      </c>
      <c r="C599" t="s">
        <v>185</v>
      </c>
      <c r="D599" s="13">
        <v>134.63</v>
      </c>
      <c r="F599" s="13"/>
      <c r="G599" s="22" t="s">
        <v>329</v>
      </c>
    </row>
    <row r="600" spans="1:7" x14ac:dyDescent="0.3">
      <c r="B600" s="38">
        <v>45590</v>
      </c>
      <c r="C600" s="4" t="s">
        <v>30</v>
      </c>
      <c r="D600" s="13">
        <v>39025</v>
      </c>
      <c r="F600" s="13"/>
      <c r="G600" s="4" t="s">
        <v>30</v>
      </c>
    </row>
    <row r="601" spans="1:7" x14ac:dyDescent="0.3">
      <c r="A601" s="1"/>
      <c r="B601" s="1">
        <v>45593</v>
      </c>
      <c r="C601" t="s">
        <v>185</v>
      </c>
      <c r="D601" s="13">
        <v>1495.09</v>
      </c>
      <c r="F601" s="13"/>
      <c r="G601" s="22" t="s">
        <v>330</v>
      </c>
    </row>
    <row r="602" spans="1:7" x14ac:dyDescent="0.3">
      <c r="A602" s="1"/>
      <c r="B602" s="1">
        <v>45593</v>
      </c>
      <c r="C602" t="s">
        <v>264</v>
      </c>
      <c r="D602" s="13">
        <v>201</v>
      </c>
      <c r="F602" s="13"/>
      <c r="G602" s="22" t="s">
        <v>331</v>
      </c>
    </row>
    <row r="603" spans="1:7" x14ac:dyDescent="0.3">
      <c r="A603" s="1"/>
      <c r="B603" s="1">
        <v>45593</v>
      </c>
      <c r="C603" t="s">
        <v>264</v>
      </c>
      <c r="D603" s="13">
        <v>171</v>
      </c>
      <c r="F603" s="13"/>
      <c r="G603" s="22" t="s">
        <v>332</v>
      </c>
    </row>
    <row r="604" spans="1:7" x14ac:dyDescent="0.3">
      <c r="B604" s="1">
        <v>45595</v>
      </c>
      <c r="C604" t="s">
        <v>228</v>
      </c>
      <c r="D604" s="13">
        <v>4200</v>
      </c>
      <c r="F604" s="13">
        <f>-SUM(D$4:D604)+SUM(E$4:E604)</f>
        <v>290621.12000000663</v>
      </c>
    </row>
    <row r="605" spans="1:7" x14ac:dyDescent="0.3">
      <c r="B605" s="1">
        <v>45600</v>
      </c>
      <c r="C605" t="s">
        <v>49</v>
      </c>
      <c r="D605" s="13">
        <v>1000</v>
      </c>
      <c r="F605" s="13"/>
    </row>
    <row r="606" spans="1:7" x14ac:dyDescent="0.3">
      <c r="B606" s="1">
        <v>45600</v>
      </c>
      <c r="C606" t="s">
        <v>318</v>
      </c>
      <c r="D606" s="13">
        <v>756</v>
      </c>
      <c r="F606" s="13"/>
      <c r="G606" s="22" t="s">
        <v>333</v>
      </c>
    </row>
    <row r="607" spans="1:7" x14ac:dyDescent="0.3">
      <c r="B607" s="1">
        <v>45610</v>
      </c>
      <c r="C607" t="s">
        <v>306</v>
      </c>
      <c r="D607" s="13">
        <v>43.03</v>
      </c>
      <c r="F607" s="13"/>
      <c r="G607" s="34"/>
    </row>
    <row r="608" spans="1:7" x14ac:dyDescent="0.3">
      <c r="B608" s="1">
        <v>45617</v>
      </c>
      <c r="C608" t="s">
        <v>28</v>
      </c>
      <c r="D608" s="13">
        <v>32262</v>
      </c>
      <c r="F608" s="13">
        <f>-SUM(D$4:D608)+SUM(E$4:E608)</f>
        <v>256560.09000000637</v>
      </c>
    </row>
    <row r="609" spans="1:7" x14ac:dyDescent="0.3">
      <c r="A609" s="1"/>
      <c r="B609" s="1">
        <v>45618</v>
      </c>
      <c r="C609" t="s">
        <v>264</v>
      </c>
      <c r="D609" s="13">
        <v>179</v>
      </c>
      <c r="G609" s="22" t="s">
        <v>335</v>
      </c>
    </row>
    <row r="610" spans="1:7" x14ac:dyDescent="0.3">
      <c r="A610" s="1"/>
      <c r="B610" s="1">
        <v>45620</v>
      </c>
      <c r="C610" t="s">
        <v>338</v>
      </c>
      <c r="D610" s="13">
        <v>35</v>
      </c>
      <c r="F610" s="13">
        <f>-SUM(D$4:D610)+SUM(E$4:E610)</f>
        <v>256346.09000000637</v>
      </c>
      <c r="G610" s="22"/>
    </row>
    <row r="611" spans="1:7" x14ac:dyDescent="0.3">
      <c r="B611" s="1">
        <v>45623</v>
      </c>
      <c r="C611" t="s">
        <v>46</v>
      </c>
      <c r="D611" s="13">
        <v>19880</v>
      </c>
    </row>
    <row r="612" spans="1:7" x14ac:dyDescent="0.3">
      <c r="B612" s="1">
        <v>45623</v>
      </c>
      <c r="C612" t="s">
        <v>48</v>
      </c>
      <c r="D612" s="13">
        <v>20040</v>
      </c>
    </row>
    <row r="613" spans="1:7" x14ac:dyDescent="0.3">
      <c r="B613" s="1">
        <v>45623</v>
      </c>
      <c r="C613" t="s">
        <v>47</v>
      </c>
      <c r="D613" s="13">
        <v>20040</v>
      </c>
    </row>
    <row r="614" spans="1:7" x14ac:dyDescent="0.3">
      <c r="B614" s="1">
        <v>45623</v>
      </c>
      <c r="C614" t="s">
        <v>49</v>
      </c>
      <c r="D614" s="13">
        <v>15040</v>
      </c>
      <c r="F614" s="13"/>
    </row>
    <row r="615" spans="1:7" x14ac:dyDescent="0.3">
      <c r="B615" s="1">
        <v>45623</v>
      </c>
      <c r="C615" t="s">
        <v>49</v>
      </c>
      <c r="D615" s="13">
        <v>5000</v>
      </c>
      <c r="F615" s="13">
        <f>-SUM(D$4:D615)+SUM(E$4:E615)</f>
        <v>176346.09000000637</v>
      </c>
    </row>
    <row r="616" spans="1:7" x14ac:dyDescent="0.3">
      <c r="B616" s="1">
        <v>45628</v>
      </c>
      <c r="C616" t="s">
        <v>49</v>
      </c>
      <c r="D616" s="13">
        <v>1000</v>
      </c>
      <c r="F616" s="13"/>
    </row>
    <row r="617" spans="1:7" x14ac:dyDescent="0.3">
      <c r="B617" s="1">
        <v>45636</v>
      </c>
      <c r="C617" t="s">
        <v>306</v>
      </c>
      <c r="D617" s="13">
        <v>131.27000000000001</v>
      </c>
      <c r="F617" s="13"/>
      <c r="G617" s="34"/>
    </row>
    <row r="618" spans="1:7" x14ac:dyDescent="0.3">
      <c r="B618" s="1">
        <v>45638</v>
      </c>
      <c r="C618" t="s">
        <v>19</v>
      </c>
      <c r="D618" s="13">
        <v>7.18</v>
      </c>
      <c r="F618" s="13">
        <f>-SUM(D$4:D618)+SUM(E$4:E618)</f>
        <v>175207.64000000712</v>
      </c>
      <c r="G618" s="40" t="s">
        <v>339</v>
      </c>
    </row>
    <row r="619" spans="1:7" x14ac:dyDescent="0.3">
      <c r="B619" s="1">
        <v>45641</v>
      </c>
      <c r="C619" t="s">
        <v>334</v>
      </c>
      <c r="D619" s="13">
        <v>1367</v>
      </c>
      <c r="F619" s="13">
        <f>-SUM(D$4:D619)+SUM(E$4:E619)</f>
        <v>173840.64000000712</v>
      </c>
    </row>
    <row r="620" spans="1:7" x14ac:dyDescent="0.3">
      <c r="B620" s="1">
        <v>45653</v>
      </c>
      <c r="C620" t="s">
        <v>134</v>
      </c>
      <c r="D620" s="13">
        <v>20000</v>
      </c>
      <c r="F620" s="13"/>
    </row>
    <row r="621" spans="1:7" x14ac:dyDescent="0.3">
      <c r="B621" s="1">
        <v>45653</v>
      </c>
      <c r="C621" t="s">
        <v>49</v>
      </c>
      <c r="D621" s="13">
        <v>1828.4</v>
      </c>
      <c r="F621" s="13">
        <f>-SUM(D$4:D621)+SUM(E$4:E621)</f>
        <v>152012.24000000674</v>
      </c>
    </row>
    <row r="623" spans="1:7" x14ac:dyDescent="0.3">
      <c r="B623" s="1">
        <v>45660</v>
      </c>
      <c r="C623" t="s">
        <v>49</v>
      </c>
      <c r="D623" s="13">
        <v>1000</v>
      </c>
      <c r="F623" s="13"/>
    </row>
    <row r="624" spans="1:7" x14ac:dyDescent="0.3">
      <c r="B624" s="1">
        <v>45660</v>
      </c>
      <c r="C624" t="s">
        <v>240</v>
      </c>
      <c r="E624" s="13">
        <v>221168.63</v>
      </c>
      <c r="F624" s="13"/>
    </row>
    <row r="625" spans="1:7" x14ac:dyDescent="0.3">
      <c r="B625" s="1">
        <v>45660</v>
      </c>
      <c r="C625" t="s">
        <v>46</v>
      </c>
      <c r="D625" s="13">
        <v>19880</v>
      </c>
    </row>
    <row r="626" spans="1:7" x14ac:dyDescent="0.3">
      <c r="B626" s="1">
        <v>45660</v>
      </c>
      <c r="C626" t="s">
        <v>48</v>
      </c>
      <c r="D626" s="13">
        <v>20040</v>
      </c>
    </row>
    <row r="627" spans="1:7" x14ac:dyDescent="0.3">
      <c r="B627" s="1">
        <v>45660</v>
      </c>
      <c r="C627" t="s">
        <v>47</v>
      </c>
      <c r="D627" s="13">
        <v>20040</v>
      </c>
    </row>
    <row r="628" spans="1:7" x14ac:dyDescent="0.3">
      <c r="B628" s="1">
        <v>45660</v>
      </c>
      <c r="C628" t="s">
        <v>49</v>
      </c>
      <c r="D628" s="13">
        <v>15040</v>
      </c>
      <c r="F628" s="13"/>
    </row>
    <row r="629" spans="1:7" x14ac:dyDescent="0.3">
      <c r="B629" s="1">
        <v>45660</v>
      </c>
      <c r="C629" t="s">
        <v>49</v>
      </c>
      <c r="D629" s="13">
        <v>5000</v>
      </c>
      <c r="F629" s="13"/>
    </row>
    <row r="630" spans="1:7" x14ac:dyDescent="0.3">
      <c r="B630" s="1">
        <v>45664</v>
      </c>
      <c r="C630" t="s">
        <v>344</v>
      </c>
      <c r="D630" s="13">
        <v>19.100000000000001</v>
      </c>
      <c r="F630" s="13"/>
    </row>
    <row r="631" spans="1:7" x14ac:dyDescent="0.3">
      <c r="B631" s="1">
        <v>45665</v>
      </c>
      <c r="C631" t="s">
        <v>185</v>
      </c>
      <c r="D631" s="13">
        <v>3706.36</v>
      </c>
      <c r="F631" s="13"/>
      <c r="G631" t="s">
        <v>342</v>
      </c>
    </row>
    <row r="632" spans="1:7" x14ac:dyDescent="0.3">
      <c r="B632" s="1">
        <v>45669</v>
      </c>
      <c r="C632" t="s">
        <v>306</v>
      </c>
      <c r="D632" s="13">
        <v>115.56</v>
      </c>
      <c r="F632" s="13">
        <f>-SUM(D$4:D632)+SUM(E$4:E632)</f>
        <v>288339.85000000708</v>
      </c>
      <c r="G632" s="34"/>
    </row>
    <row r="633" spans="1:7" x14ac:dyDescent="0.3">
      <c r="B633" s="1">
        <v>45684</v>
      </c>
      <c r="C633" t="s">
        <v>185</v>
      </c>
      <c r="D633" s="13">
        <v>3706.36</v>
      </c>
      <c r="F633" s="13"/>
      <c r="G633" t="s">
        <v>343</v>
      </c>
    </row>
    <row r="634" spans="1:7" x14ac:dyDescent="0.3">
      <c r="A634" s="1"/>
      <c r="B634" s="1">
        <v>45684</v>
      </c>
      <c r="C634" t="s">
        <v>29</v>
      </c>
      <c r="D634" s="4">
        <v>1050</v>
      </c>
      <c r="F634" s="13"/>
      <c r="G634" s="4" t="s">
        <v>346</v>
      </c>
    </row>
    <row r="635" spans="1:7" x14ac:dyDescent="0.3">
      <c r="B635" s="1">
        <v>45686</v>
      </c>
      <c r="C635" t="s">
        <v>185</v>
      </c>
      <c r="D635" s="13">
        <v>2845.16</v>
      </c>
      <c r="F635" s="13">
        <f>-SUM(D$4:D635)+SUM(E$4:E635)</f>
        <v>280738.33000000659</v>
      </c>
      <c r="G635" t="s">
        <v>345</v>
      </c>
    </row>
    <row r="636" spans="1:7" x14ac:dyDescent="0.3">
      <c r="B636" s="39">
        <v>45672</v>
      </c>
      <c r="C636" s="11" t="s">
        <v>28</v>
      </c>
      <c r="D636" s="12">
        <v>35000</v>
      </c>
      <c r="F636" s="29"/>
      <c r="G636" s="4"/>
    </row>
    <row r="637" spans="1:7" x14ac:dyDescent="0.3">
      <c r="B637" s="39">
        <v>45689</v>
      </c>
      <c r="C637" s="11" t="s">
        <v>337</v>
      </c>
      <c r="D637" s="12">
        <v>3000</v>
      </c>
      <c r="F637" s="13"/>
      <c r="G637" s="4"/>
    </row>
    <row r="638" spans="1:7" x14ac:dyDescent="0.3">
      <c r="B638" s="39">
        <v>45324</v>
      </c>
      <c r="C638" s="11" t="s">
        <v>49</v>
      </c>
      <c r="D638" s="29">
        <v>1000</v>
      </c>
      <c r="F638" s="13"/>
    </row>
    <row r="639" spans="1:7" x14ac:dyDescent="0.3">
      <c r="B639" s="39">
        <v>45337</v>
      </c>
      <c r="C639" s="11" t="s">
        <v>336</v>
      </c>
      <c r="D639" s="12">
        <v>16000</v>
      </c>
      <c r="F639" s="13">
        <f>-SUM(D$4:D639)+SUM(E$4:E639)</f>
        <v>225738.33000000659</v>
      </c>
      <c r="G639" s="4"/>
    </row>
  </sheetData>
  <sortState xmlns:xlrd2="http://schemas.microsoft.com/office/spreadsheetml/2017/richdata2" ref="A553:H568">
    <sortCondition ref="B553:B568"/>
  </sortState>
  <pageMargins left="0.7" right="0.7" top="0.75" bottom="0.75" header="0.3" footer="0.3"/>
  <pageSetup paperSize="9" orientation="portrait" verticalDpi="300" r:id="rId1"/>
  <ignoredErrors>
    <ignoredError sqref="F61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F629-3A69-4042-A5DA-D8CB4EE2CFA5}">
  <dimension ref="A3:H96"/>
  <sheetViews>
    <sheetView workbookViewId="0">
      <selection activeCell="G16" sqref="G16"/>
    </sheetView>
  </sheetViews>
  <sheetFormatPr baseColWidth="10" defaultRowHeight="14.4" x14ac:dyDescent="0.3"/>
  <cols>
    <col min="1" max="1" width="11.5546875" style="9"/>
    <col min="2" max="2" width="12.44140625" customWidth="1"/>
    <col min="3" max="3" width="27" bestFit="1" customWidth="1"/>
    <col min="4" max="4" width="14.33203125" customWidth="1"/>
    <col min="5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ht="14.4" customHeight="1" x14ac:dyDescent="0.3">
      <c r="A4" s="9" t="s">
        <v>56</v>
      </c>
      <c r="B4" s="1">
        <f>BNP!B429</f>
        <v>45294</v>
      </c>
      <c r="C4" t="str">
        <f>BNP!C429</f>
        <v>Télématique</v>
      </c>
      <c r="E4" s="8">
        <f>BNP!F429</f>
        <v>17.399999999999999</v>
      </c>
      <c r="F4" s="8"/>
      <c r="G4" t="s">
        <v>13</v>
      </c>
      <c r="H4" s="4">
        <f>BNP!J$427-E4+F4</f>
        <v>108.00000001061707</v>
      </c>
    </row>
    <row r="5" spans="1:8" ht="14.4" customHeight="1" x14ac:dyDescent="0.3">
      <c r="A5" s="9" t="s">
        <v>56</v>
      </c>
      <c r="B5" s="1">
        <f>BNP!B430</f>
        <v>45324</v>
      </c>
      <c r="C5" t="str">
        <f>BNP!C430</f>
        <v>Télématique</v>
      </c>
      <c r="E5" s="8">
        <f>BNP!F430</f>
        <v>18.600000000000001</v>
      </c>
      <c r="F5" s="8"/>
      <c r="G5" t="s">
        <v>13</v>
      </c>
      <c r="H5" s="4">
        <f>H4-E5+F5</f>
        <v>89.400000010617077</v>
      </c>
    </row>
    <row r="6" spans="1:8" x14ac:dyDescent="0.3">
      <c r="A6" s="9" t="s">
        <v>50</v>
      </c>
      <c r="B6" s="1">
        <f>Qonto!B623</f>
        <v>45660</v>
      </c>
      <c r="C6" t="str">
        <f>Qonto!C623</f>
        <v>THOMAS Thibault</v>
      </c>
      <c r="D6" t="s">
        <v>4</v>
      </c>
      <c r="E6" s="4">
        <f>Qonto!D623</f>
        <v>1000</v>
      </c>
      <c r="F6" s="4"/>
      <c r="G6" t="s">
        <v>321</v>
      </c>
      <c r="H6" s="4">
        <f>Qonto!$F$621-E6+F6</f>
        <v>151012.24000000674</v>
      </c>
    </row>
    <row r="7" spans="1:8" x14ac:dyDescent="0.3">
      <c r="A7" s="9" t="s">
        <v>50</v>
      </c>
      <c r="B7" s="1">
        <f>Qonto!B624</f>
        <v>45660</v>
      </c>
      <c r="C7" t="str">
        <f>Qonto!C624</f>
        <v>La Plateforme</v>
      </c>
      <c r="D7" t="s">
        <v>4</v>
      </c>
      <c r="E7" s="4"/>
      <c r="F7" s="4">
        <f>Qonto!E624</f>
        <v>221168.63</v>
      </c>
      <c r="G7" t="s">
        <v>242</v>
      </c>
      <c r="H7" s="4">
        <f>H6-E7+F7</f>
        <v>372180.87000000675</v>
      </c>
    </row>
    <row r="8" spans="1:8" x14ac:dyDescent="0.3">
      <c r="A8" s="9" t="s">
        <v>50</v>
      </c>
      <c r="B8" s="1">
        <f>Qonto!B625</f>
        <v>45660</v>
      </c>
      <c r="C8" t="str">
        <f>Qonto!C625</f>
        <v>THOMAS-BLONDEL Anne-Marie</v>
      </c>
      <c r="D8" t="s">
        <v>4</v>
      </c>
      <c r="E8" s="4">
        <f>Qonto!D625</f>
        <v>19880</v>
      </c>
      <c r="F8" s="4"/>
      <c r="G8" t="s">
        <v>46</v>
      </c>
      <c r="H8" s="4">
        <f t="shared" ref="H8:H12" si="0">H7-E8+F8</f>
        <v>352300.87000000675</v>
      </c>
    </row>
    <row r="9" spans="1:8" x14ac:dyDescent="0.3">
      <c r="A9" s="9" t="s">
        <v>50</v>
      </c>
      <c r="B9" s="1">
        <f>Qonto!B626</f>
        <v>45660</v>
      </c>
      <c r="C9" t="str">
        <f>Qonto!C626</f>
        <v>THOMAS Eric</v>
      </c>
      <c r="D9" t="s">
        <v>4</v>
      </c>
      <c r="E9" s="4">
        <f>Qonto!D626</f>
        <v>20040</v>
      </c>
      <c r="F9" s="4"/>
      <c r="G9" t="s">
        <v>48</v>
      </c>
      <c r="H9" s="4">
        <f t="shared" si="0"/>
        <v>332260.87000000675</v>
      </c>
    </row>
    <row r="10" spans="1:8" x14ac:dyDescent="0.3">
      <c r="A10" s="9" t="s">
        <v>50</v>
      </c>
      <c r="B10" s="1">
        <f>Qonto!B627</f>
        <v>45660</v>
      </c>
      <c r="C10" t="str">
        <f>Qonto!C627</f>
        <v>THOMAS Didier</v>
      </c>
      <c r="D10" t="s">
        <v>4</v>
      </c>
      <c r="E10" s="4">
        <f>Qonto!D627</f>
        <v>20040</v>
      </c>
      <c r="F10" s="4"/>
      <c r="G10" t="s">
        <v>47</v>
      </c>
      <c r="H10" s="4">
        <f t="shared" si="0"/>
        <v>312220.87000000675</v>
      </c>
    </row>
    <row r="11" spans="1:8" x14ac:dyDescent="0.3">
      <c r="A11" s="9" t="s">
        <v>50</v>
      </c>
      <c r="B11" s="1">
        <f>Qonto!B628</f>
        <v>45660</v>
      </c>
      <c r="C11" t="str">
        <f>Qonto!C628</f>
        <v>THOMAS Thibault</v>
      </c>
      <c r="D11" t="s">
        <v>4</v>
      </c>
      <c r="E11" s="4">
        <f>Qonto!D628</f>
        <v>15040</v>
      </c>
      <c r="F11" s="4"/>
      <c r="G11" t="s">
        <v>49</v>
      </c>
      <c r="H11" s="4">
        <f t="shared" si="0"/>
        <v>297180.87000000675</v>
      </c>
    </row>
    <row r="12" spans="1:8" x14ac:dyDescent="0.3">
      <c r="A12" s="9" t="s">
        <v>50</v>
      </c>
      <c r="B12" s="1">
        <f>Qonto!B629</f>
        <v>45660</v>
      </c>
      <c r="C12" t="str">
        <f>Qonto!C629</f>
        <v>THOMAS Thibault</v>
      </c>
      <c r="D12" t="s">
        <v>4</v>
      </c>
      <c r="E12" s="4">
        <f>Qonto!D629</f>
        <v>5000</v>
      </c>
      <c r="F12" s="4"/>
      <c r="G12" t="s">
        <v>49</v>
      </c>
      <c r="H12" s="4">
        <f t="shared" si="0"/>
        <v>292180.87000000675</v>
      </c>
    </row>
    <row r="13" spans="1:8" x14ac:dyDescent="0.3">
      <c r="A13" s="9" t="s">
        <v>50</v>
      </c>
      <c r="B13" s="1">
        <f>Qonto!B630</f>
        <v>45664</v>
      </c>
      <c r="C13" t="str">
        <f>Qonto!C630</f>
        <v>Amazon</v>
      </c>
      <c r="D13" t="s">
        <v>4</v>
      </c>
      <c r="E13" s="4">
        <f>Qonto!D630</f>
        <v>19.100000000000001</v>
      </c>
      <c r="F13" s="4"/>
      <c r="G13" t="s">
        <v>91</v>
      </c>
      <c r="H13" s="4">
        <f t="shared" ref="H13:H15" si="1">H12-E13+F13</f>
        <v>292161.77000000677</v>
      </c>
    </row>
    <row r="14" spans="1:8" x14ac:dyDescent="0.3">
      <c r="A14" s="9" t="s">
        <v>50</v>
      </c>
      <c r="B14" s="1">
        <f>Qonto!B631</f>
        <v>45665</v>
      </c>
      <c r="C14" t="str">
        <f>Qonto!C631</f>
        <v>SDC Flandre SUD ASL</v>
      </c>
      <c r="D14" t="s">
        <v>4</v>
      </c>
      <c r="E14" s="4">
        <f>Qonto!D631</f>
        <v>3706.36</v>
      </c>
      <c r="F14" s="4"/>
      <c r="G14" t="s">
        <v>187</v>
      </c>
      <c r="H14" s="4">
        <f t="shared" si="1"/>
        <v>288455.41000000678</v>
      </c>
    </row>
    <row r="15" spans="1:8" x14ac:dyDescent="0.3">
      <c r="A15" s="9" t="s">
        <v>50</v>
      </c>
      <c r="B15" s="1">
        <f>Qonto!B634</f>
        <v>45684</v>
      </c>
      <c r="C15" t="str">
        <f>Qonto!C634</f>
        <v>DGL</v>
      </c>
      <c r="D15" t="s">
        <v>4</v>
      </c>
      <c r="E15" s="4">
        <f>Qonto!D634</f>
        <v>1050</v>
      </c>
      <c r="F15" s="4"/>
      <c r="G15" t="s">
        <v>29</v>
      </c>
      <c r="H15" s="4">
        <f t="shared" si="1"/>
        <v>287405.41000000678</v>
      </c>
    </row>
    <row r="16" spans="1:8" x14ac:dyDescent="0.3">
      <c r="F16" s="4"/>
      <c r="H16" s="4"/>
    </row>
    <row r="17" spans="2:8" x14ac:dyDescent="0.3">
      <c r="F17" s="4"/>
      <c r="H17" s="4"/>
    </row>
    <row r="18" spans="2:8" x14ac:dyDescent="0.3">
      <c r="B18" s="1"/>
      <c r="E18" s="4"/>
      <c r="F18" s="4"/>
      <c r="H18" s="4"/>
    </row>
    <row r="19" spans="2:8" x14ac:dyDescent="0.3">
      <c r="B19" s="1"/>
      <c r="E19" s="4"/>
      <c r="F19" s="4"/>
      <c r="H19" s="4"/>
    </row>
    <row r="20" spans="2:8" x14ac:dyDescent="0.3">
      <c r="B20" s="1"/>
      <c r="E20" s="4"/>
      <c r="F20" s="4"/>
      <c r="H20" s="4"/>
    </row>
    <row r="21" spans="2:8" x14ac:dyDescent="0.3">
      <c r="B21" s="1"/>
      <c r="E21" s="4"/>
      <c r="F21" s="4"/>
      <c r="H21" s="4"/>
    </row>
    <row r="22" spans="2:8" x14ac:dyDescent="0.3">
      <c r="B22" s="1"/>
      <c r="E22" s="4"/>
      <c r="F22" s="4"/>
      <c r="H22" s="4"/>
    </row>
    <row r="23" spans="2:8" x14ac:dyDescent="0.3">
      <c r="B23" s="1"/>
      <c r="E23" s="4"/>
      <c r="F23" s="4"/>
      <c r="H23" s="4"/>
    </row>
    <row r="24" spans="2:8" x14ac:dyDescent="0.3">
      <c r="B24" s="1"/>
      <c r="E24" s="4"/>
      <c r="F24" s="4"/>
      <c r="H24" s="4"/>
    </row>
    <row r="25" spans="2:8" x14ac:dyDescent="0.3">
      <c r="B25" s="1"/>
      <c r="E25" s="4"/>
      <c r="F25" s="4"/>
      <c r="H25" s="4"/>
    </row>
    <row r="26" spans="2:8" x14ac:dyDescent="0.3">
      <c r="B26" s="1"/>
      <c r="E26" s="4"/>
      <c r="F26" s="4"/>
      <c r="H26" s="4"/>
    </row>
    <row r="27" spans="2:8" x14ac:dyDescent="0.3">
      <c r="B27" s="1"/>
      <c r="E27" s="4"/>
      <c r="F27" s="4"/>
      <c r="H27" s="4"/>
    </row>
    <row r="28" spans="2:8" x14ac:dyDescent="0.3">
      <c r="B28" s="1"/>
      <c r="E28" s="4"/>
      <c r="F28" s="4"/>
      <c r="H28" s="4"/>
    </row>
    <row r="29" spans="2:8" x14ac:dyDescent="0.3">
      <c r="B29" s="1"/>
      <c r="E29" s="4"/>
      <c r="F29" s="4"/>
      <c r="H29" s="4"/>
    </row>
    <row r="30" spans="2:8" x14ac:dyDescent="0.3">
      <c r="B30" s="1"/>
      <c r="E30" s="4"/>
      <c r="F30" s="4"/>
      <c r="H30" s="4"/>
    </row>
    <row r="31" spans="2:8" x14ac:dyDescent="0.3">
      <c r="B31" s="1"/>
      <c r="E31" s="4"/>
      <c r="F31" s="4"/>
      <c r="H31" s="4"/>
    </row>
    <row r="32" spans="2:8" x14ac:dyDescent="0.3">
      <c r="B32" s="1"/>
      <c r="E32" s="4"/>
      <c r="F32" s="4"/>
      <c r="H32" s="4"/>
    </row>
    <row r="33" spans="2:8" x14ac:dyDescent="0.3">
      <c r="B33" s="1"/>
      <c r="E33" s="4"/>
      <c r="F33" s="4"/>
      <c r="H33" s="4"/>
    </row>
    <row r="34" spans="2:8" x14ac:dyDescent="0.3">
      <c r="B34" s="1"/>
      <c r="E34" s="4"/>
      <c r="F34" s="4"/>
      <c r="H34" s="4"/>
    </row>
    <row r="35" spans="2:8" x14ac:dyDescent="0.3">
      <c r="B35" s="1"/>
      <c r="E35" s="4"/>
      <c r="F35" s="4"/>
      <c r="H35" s="4"/>
    </row>
    <row r="36" spans="2:8" x14ac:dyDescent="0.3">
      <c r="B36" s="1"/>
      <c r="E36" s="4"/>
      <c r="F36" s="4"/>
      <c r="H36" s="4"/>
    </row>
    <row r="37" spans="2:8" x14ac:dyDescent="0.3">
      <c r="B37" s="1"/>
      <c r="E37" s="4"/>
      <c r="F37" s="4"/>
      <c r="H37" s="4"/>
    </row>
    <row r="38" spans="2:8" x14ac:dyDescent="0.3">
      <c r="B38" s="1"/>
      <c r="E38" s="4"/>
      <c r="F38" s="4"/>
      <c r="H38" s="4"/>
    </row>
    <row r="39" spans="2:8" x14ac:dyDescent="0.3">
      <c r="B39" s="1"/>
      <c r="E39" s="4"/>
      <c r="F39" s="4"/>
      <c r="H39" s="4"/>
    </row>
    <row r="40" spans="2:8" x14ac:dyDescent="0.3">
      <c r="B40" s="1"/>
      <c r="E40" s="4"/>
      <c r="F40" s="4"/>
      <c r="H40" s="4"/>
    </row>
    <row r="41" spans="2:8" x14ac:dyDescent="0.3">
      <c r="B41" s="1"/>
      <c r="E41" s="4"/>
      <c r="F41" s="4"/>
      <c r="H41" s="4"/>
    </row>
    <row r="42" spans="2:8" x14ac:dyDescent="0.3">
      <c r="B42" s="1"/>
      <c r="E42" s="4"/>
      <c r="F42" s="4"/>
      <c r="H42" s="4"/>
    </row>
    <row r="43" spans="2:8" x14ac:dyDescent="0.3">
      <c r="B43" s="1"/>
      <c r="E43" s="4"/>
      <c r="F43" s="4"/>
      <c r="H43" s="4"/>
    </row>
    <row r="44" spans="2:8" x14ac:dyDescent="0.3">
      <c r="B44" s="1"/>
      <c r="E44" s="4"/>
      <c r="F44" s="4"/>
      <c r="H44" s="4"/>
    </row>
    <row r="45" spans="2:8" x14ac:dyDescent="0.3">
      <c r="B45" s="1"/>
      <c r="E45" s="4"/>
      <c r="F45" s="4"/>
      <c r="H45" s="4"/>
    </row>
    <row r="46" spans="2:8" x14ac:dyDescent="0.3">
      <c r="B46" s="1"/>
      <c r="E46" s="4"/>
      <c r="F46" s="4"/>
      <c r="H46" s="4"/>
    </row>
    <row r="47" spans="2:8" x14ac:dyDescent="0.3">
      <c r="B47" s="1"/>
      <c r="E47" s="4"/>
      <c r="F47" s="4"/>
      <c r="H47" s="4"/>
    </row>
    <row r="48" spans="2:8" x14ac:dyDescent="0.3">
      <c r="B48" s="1"/>
      <c r="E48" s="4"/>
      <c r="F48" s="4"/>
      <c r="H48" s="4"/>
    </row>
    <row r="49" spans="2:8" x14ac:dyDescent="0.3">
      <c r="B49" s="1"/>
      <c r="E49" s="4"/>
      <c r="F49" s="4"/>
      <c r="H49" s="4"/>
    </row>
    <row r="50" spans="2:8" x14ac:dyDescent="0.3">
      <c r="B50" s="1"/>
      <c r="E50" s="4"/>
      <c r="F50" s="4"/>
      <c r="H50" s="4"/>
    </row>
    <row r="51" spans="2:8" x14ac:dyDescent="0.3">
      <c r="B51" s="1"/>
      <c r="E51" s="4"/>
      <c r="F51" s="4"/>
      <c r="H51" s="4"/>
    </row>
    <row r="52" spans="2:8" x14ac:dyDescent="0.3">
      <c r="B52" s="1"/>
      <c r="E52" s="4"/>
      <c r="F52" s="4"/>
      <c r="H52" s="4"/>
    </row>
    <row r="53" spans="2:8" x14ac:dyDescent="0.3">
      <c r="B53" s="1"/>
      <c r="E53" s="4"/>
      <c r="F53" s="4"/>
      <c r="H53" s="4"/>
    </row>
    <row r="54" spans="2:8" x14ac:dyDescent="0.3">
      <c r="B54" s="1"/>
      <c r="E54" s="4"/>
      <c r="F54" s="4"/>
      <c r="H54" s="4"/>
    </row>
    <row r="55" spans="2:8" x14ac:dyDescent="0.3">
      <c r="B55" s="1"/>
      <c r="E55" s="4"/>
      <c r="F55" s="4"/>
      <c r="H55" s="4"/>
    </row>
    <row r="56" spans="2:8" x14ac:dyDescent="0.3">
      <c r="B56" s="1"/>
      <c r="E56" s="4"/>
      <c r="F56" s="4"/>
      <c r="H56" s="4"/>
    </row>
    <row r="57" spans="2:8" x14ac:dyDescent="0.3">
      <c r="B57" s="1"/>
      <c r="E57" s="4"/>
      <c r="F57" s="4"/>
      <c r="H57" s="4"/>
    </row>
    <row r="58" spans="2:8" x14ac:dyDescent="0.3">
      <c r="B58" s="1"/>
      <c r="E58" s="4"/>
      <c r="F58" s="4"/>
      <c r="H58" s="4"/>
    </row>
    <row r="59" spans="2:8" x14ac:dyDescent="0.3">
      <c r="B59" s="1"/>
      <c r="E59" s="4"/>
      <c r="F59" s="4"/>
      <c r="H59" s="4"/>
    </row>
    <row r="60" spans="2:8" x14ac:dyDescent="0.3">
      <c r="B60" s="1"/>
      <c r="E60" s="4"/>
      <c r="F60" s="4"/>
      <c r="H60" s="4"/>
    </row>
    <row r="61" spans="2:8" x14ac:dyDescent="0.3">
      <c r="B61" s="1"/>
      <c r="E61" s="4"/>
      <c r="F61" s="4"/>
      <c r="H61" s="4"/>
    </row>
    <row r="62" spans="2:8" x14ac:dyDescent="0.3">
      <c r="B62" s="1"/>
      <c r="E62" s="4"/>
      <c r="F62" s="4"/>
      <c r="H62" s="4"/>
    </row>
    <row r="63" spans="2:8" x14ac:dyDescent="0.3">
      <c r="B63" s="1"/>
      <c r="E63" s="4"/>
      <c r="F63" s="4"/>
      <c r="H63" s="4"/>
    </row>
    <row r="64" spans="2:8" x14ac:dyDescent="0.3">
      <c r="B64" s="1"/>
      <c r="E64" s="4"/>
      <c r="F64" s="4"/>
      <c r="H64" s="4"/>
    </row>
    <row r="65" spans="2:8" x14ac:dyDescent="0.3">
      <c r="B65" s="1"/>
      <c r="E65" s="4"/>
      <c r="F65" s="4"/>
      <c r="H65" s="4"/>
    </row>
    <row r="66" spans="2:8" x14ac:dyDescent="0.3">
      <c r="B66" s="1"/>
      <c r="E66" s="4"/>
      <c r="F66" s="4"/>
      <c r="H66" s="4"/>
    </row>
    <row r="67" spans="2:8" x14ac:dyDescent="0.3">
      <c r="B67" s="1"/>
      <c r="E67" s="4"/>
      <c r="F67" s="4"/>
      <c r="H67" s="4"/>
    </row>
    <row r="68" spans="2:8" x14ac:dyDescent="0.3">
      <c r="B68" s="1"/>
      <c r="E68" s="4"/>
      <c r="F68" s="4"/>
      <c r="H68" s="4"/>
    </row>
    <row r="69" spans="2:8" x14ac:dyDescent="0.3">
      <c r="B69" s="1"/>
      <c r="E69" s="4"/>
      <c r="F69" s="4"/>
      <c r="H69" s="4"/>
    </row>
    <row r="70" spans="2:8" x14ac:dyDescent="0.3">
      <c r="B70" s="1"/>
      <c r="E70" s="4"/>
      <c r="F70" s="4"/>
      <c r="H70" s="4"/>
    </row>
    <row r="71" spans="2:8" x14ac:dyDescent="0.3">
      <c r="B71" s="1"/>
      <c r="E71" s="4"/>
      <c r="F71" s="4"/>
      <c r="H71" s="4"/>
    </row>
    <row r="72" spans="2:8" x14ac:dyDescent="0.3">
      <c r="B72" s="1"/>
      <c r="E72" s="4"/>
      <c r="F72" s="4"/>
      <c r="H72" s="4"/>
    </row>
    <row r="73" spans="2:8" x14ac:dyDescent="0.3">
      <c r="B73" s="1"/>
      <c r="E73" s="4"/>
      <c r="F73" s="4"/>
      <c r="H73" s="4"/>
    </row>
    <row r="74" spans="2:8" x14ac:dyDescent="0.3">
      <c r="B74" s="1"/>
      <c r="E74" s="4"/>
      <c r="F74" s="4"/>
      <c r="H74" s="4"/>
    </row>
    <row r="75" spans="2:8" x14ac:dyDescent="0.3">
      <c r="B75" s="1"/>
      <c r="E75" s="4"/>
      <c r="F75" s="4"/>
      <c r="H75" s="4"/>
    </row>
    <row r="76" spans="2:8" x14ac:dyDescent="0.3">
      <c r="B76" s="1"/>
      <c r="E76" s="4"/>
      <c r="F76" s="4"/>
      <c r="H76" s="4"/>
    </row>
    <row r="77" spans="2:8" x14ac:dyDescent="0.3">
      <c r="B77" s="1"/>
      <c r="E77" s="4"/>
      <c r="F77" s="4"/>
      <c r="H77" s="4"/>
    </row>
    <row r="78" spans="2:8" x14ac:dyDescent="0.3">
      <c r="B78" s="1"/>
      <c r="E78" s="4"/>
      <c r="F78" s="4"/>
      <c r="H78" s="4"/>
    </row>
    <row r="79" spans="2:8" x14ac:dyDescent="0.3">
      <c r="B79" s="1"/>
      <c r="E79" s="4"/>
      <c r="F79" s="4"/>
      <c r="H79" s="4"/>
    </row>
    <row r="80" spans="2:8" x14ac:dyDescent="0.3">
      <c r="B80" s="1"/>
      <c r="E80" s="4"/>
      <c r="F80" s="4"/>
      <c r="H80" s="4"/>
    </row>
    <row r="81" spans="2:8" x14ac:dyDescent="0.3">
      <c r="B81" s="1"/>
      <c r="E81" s="4"/>
      <c r="F81" s="4"/>
      <c r="H81" s="4"/>
    </row>
    <row r="82" spans="2:8" x14ac:dyDescent="0.3">
      <c r="B82" s="1"/>
      <c r="E82" s="4"/>
      <c r="F82" s="4"/>
      <c r="H82" s="4"/>
    </row>
    <row r="83" spans="2:8" x14ac:dyDescent="0.3">
      <c r="B83" s="1"/>
      <c r="E83" s="4"/>
      <c r="F83" s="4"/>
      <c r="H83" s="4"/>
    </row>
    <row r="84" spans="2:8" x14ac:dyDescent="0.3">
      <c r="B84" s="1"/>
      <c r="E84" s="4"/>
      <c r="F84" s="4"/>
      <c r="H84" s="4"/>
    </row>
    <row r="85" spans="2:8" x14ac:dyDescent="0.3">
      <c r="B85" s="1"/>
      <c r="E85" s="4"/>
      <c r="F85" s="4"/>
      <c r="H85" s="4"/>
    </row>
    <row r="86" spans="2:8" x14ac:dyDescent="0.3">
      <c r="B86" s="1"/>
      <c r="E86" s="4"/>
      <c r="F86" s="4"/>
      <c r="H86" s="4"/>
    </row>
    <row r="87" spans="2:8" x14ac:dyDescent="0.3">
      <c r="B87" s="1"/>
      <c r="E87" s="4"/>
      <c r="F87" s="4"/>
      <c r="H87" s="4"/>
    </row>
    <row r="88" spans="2:8" x14ac:dyDescent="0.3">
      <c r="B88" s="1"/>
      <c r="E88" s="4"/>
      <c r="F88" s="4"/>
      <c r="H88" s="4"/>
    </row>
    <row r="89" spans="2:8" x14ac:dyDescent="0.3">
      <c r="B89" s="1"/>
      <c r="E89" s="4"/>
      <c r="F89" s="4"/>
      <c r="H89" s="4"/>
    </row>
    <row r="90" spans="2:8" x14ac:dyDescent="0.3">
      <c r="B90" s="1"/>
      <c r="E90" s="4"/>
      <c r="F90" s="4"/>
      <c r="H90" s="4"/>
    </row>
    <row r="91" spans="2:8" x14ac:dyDescent="0.3">
      <c r="B91" s="1"/>
      <c r="E91" s="4"/>
      <c r="F91" s="4"/>
      <c r="H91" s="4"/>
    </row>
    <row r="92" spans="2:8" x14ac:dyDescent="0.3">
      <c r="B92" s="1"/>
      <c r="E92" s="4"/>
      <c r="F92" s="4"/>
      <c r="H92" s="4"/>
    </row>
    <row r="93" spans="2:8" x14ac:dyDescent="0.3">
      <c r="B93" s="1"/>
      <c r="E93" s="4"/>
      <c r="F93" s="4"/>
      <c r="H93" s="4"/>
    </row>
    <row r="94" spans="2:8" x14ac:dyDescent="0.3">
      <c r="B94" s="1"/>
      <c r="E94" s="4"/>
      <c r="F94" s="4"/>
      <c r="H94" s="4"/>
    </row>
    <row r="95" spans="2:8" x14ac:dyDescent="0.3">
      <c r="B95" s="1"/>
      <c r="E95" s="4"/>
      <c r="F95" s="4"/>
      <c r="H95" s="4"/>
    </row>
    <row r="96" spans="2:8" x14ac:dyDescent="0.3">
      <c r="B96" s="1"/>
      <c r="E96" s="4"/>
      <c r="F96" s="4"/>
      <c r="H96" s="4"/>
    </row>
  </sheetData>
  <autoFilter ref="A3:G3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C9D9-6DA7-48D4-B056-920E2701CC6F}">
  <dimension ref="A3:H207"/>
  <sheetViews>
    <sheetView topLeftCell="A64" workbookViewId="0">
      <selection activeCell="G83" sqref="G83"/>
    </sheetView>
  </sheetViews>
  <sheetFormatPr baseColWidth="10" defaultRowHeight="14.4" x14ac:dyDescent="0.3"/>
  <cols>
    <col min="1" max="1" width="11.5546875" style="9"/>
    <col min="2" max="2" width="12.44140625" customWidth="1"/>
    <col min="3" max="3" width="27" bestFit="1" customWidth="1"/>
    <col min="4" max="4" width="14.33203125" customWidth="1"/>
    <col min="5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ht="14.4" customHeight="1" x14ac:dyDescent="0.3">
      <c r="A4" s="9" t="s">
        <v>56</v>
      </c>
      <c r="B4" s="1">
        <f>BNP!B429</f>
        <v>45294</v>
      </c>
      <c r="C4" t="str">
        <f>BNP!C429</f>
        <v>Télématique</v>
      </c>
      <c r="E4" s="8">
        <f>BNP!F429</f>
        <v>17.399999999999999</v>
      </c>
      <c r="F4" s="8"/>
      <c r="G4" t="s">
        <v>13</v>
      </c>
      <c r="H4" s="4">
        <f>BNP!J$427-E4+F4</f>
        <v>108.00000001061707</v>
      </c>
    </row>
    <row r="5" spans="1:8" ht="14.4" customHeight="1" x14ac:dyDescent="0.3">
      <c r="A5" s="9" t="s">
        <v>56</v>
      </c>
      <c r="B5" s="1">
        <f>BNP!B430</f>
        <v>45324</v>
      </c>
      <c r="C5" t="str">
        <f>BNP!C430</f>
        <v>Télématique</v>
      </c>
      <c r="E5" s="8">
        <f>BNP!F430</f>
        <v>18.600000000000001</v>
      </c>
      <c r="F5" s="8"/>
      <c r="G5" t="s">
        <v>13</v>
      </c>
      <c r="H5" s="4">
        <f>H4-E5+F5</f>
        <v>89.400000010617077</v>
      </c>
    </row>
    <row r="6" spans="1:8" ht="14.4" customHeight="1" x14ac:dyDescent="0.3">
      <c r="A6" s="9" t="s">
        <v>56</v>
      </c>
      <c r="B6" s="1">
        <f>BNP!B431</f>
        <v>45611</v>
      </c>
      <c r="C6" t="str">
        <f>BNP!C431</f>
        <v>Télématique</v>
      </c>
      <c r="E6" s="8">
        <f>BNP!F431</f>
        <v>8.9</v>
      </c>
      <c r="F6" s="8"/>
      <c r="G6" t="s">
        <v>13</v>
      </c>
      <c r="H6" s="4">
        <f>H5-E6+F6</f>
        <v>80.500000010617072</v>
      </c>
    </row>
    <row r="7" spans="1:8" ht="14.4" customHeight="1" x14ac:dyDescent="0.3">
      <c r="A7" s="9" t="s">
        <v>56</v>
      </c>
      <c r="B7" s="1">
        <f>BNP!B432</f>
        <v>45653</v>
      </c>
      <c r="C7" t="str">
        <f>BNP!C432</f>
        <v>Virement Qonto</v>
      </c>
      <c r="E7" s="8"/>
      <c r="F7" s="8">
        <f>BNP!G432</f>
        <v>20000</v>
      </c>
      <c r="G7" t="s">
        <v>135</v>
      </c>
      <c r="H7" s="4">
        <f>H6-E7+F7</f>
        <v>20080.500000010616</v>
      </c>
    </row>
    <row r="8" spans="1:8" ht="14.4" customHeight="1" x14ac:dyDescent="0.3">
      <c r="A8" s="9" t="s">
        <v>56</v>
      </c>
      <c r="B8" s="1">
        <f>BNP!B433</f>
        <v>45656</v>
      </c>
      <c r="C8" t="str">
        <f>BNP!C433</f>
        <v>Achat FR0010116343</v>
      </c>
      <c r="E8" s="8">
        <f>BNP!F433</f>
        <v>19614.97</v>
      </c>
      <c r="F8" s="8"/>
      <c r="G8" t="s">
        <v>135</v>
      </c>
      <c r="H8" s="4">
        <f>H7-E8+F8</f>
        <v>465.53000001061446</v>
      </c>
    </row>
    <row r="9" spans="1:8" x14ac:dyDescent="0.3">
      <c r="A9" s="9" t="s">
        <v>50</v>
      </c>
      <c r="B9" s="1">
        <f>Qonto!B507</f>
        <v>45294</v>
      </c>
      <c r="C9" t="str">
        <f>Qonto!C507</f>
        <v>La Plateforme</v>
      </c>
      <c r="D9" t="s">
        <v>4</v>
      </c>
      <c r="E9" s="4"/>
      <c r="F9" s="4">
        <f>Qonto!E507</f>
        <v>202900</v>
      </c>
      <c r="G9" t="s">
        <v>242</v>
      </c>
      <c r="H9" s="4">
        <f>Qonto!$F$505-E9+F9</f>
        <v>455317.52000000607</v>
      </c>
    </row>
    <row r="10" spans="1:8" x14ac:dyDescent="0.3">
      <c r="A10" s="9" t="s">
        <v>50</v>
      </c>
      <c r="B10" s="1">
        <f>Qonto!B508</f>
        <v>45295</v>
      </c>
      <c r="C10" t="str">
        <f>Qonto!C508</f>
        <v>La Poste</v>
      </c>
      <c r="D10" t="s">
        <v>4</v>
      </c>
      <c r="E10" s="4">
        <f>Qonto!D508</f>
        <v>14.5</v>
      </c>
      <c r="F10" s="4"/>
      <c r="G10" t="s">
        <v>107</v>
      </c>
      <c r="H10" s="4">
        <f>H9-E10+F10</f>
        <v>455303.02000000607</v>
      </c>
    </row>
    <row r="11" spans="1:8" x14ac:dyDescent="0.3">
      <c r="A11" s="9" t="s">
        <v>50</v>
      </c>
      <c r="B11" s="1">
        <f>Qonto!B509</f>
        <v>45300</v>
      </c>
      <c r="C11" t="str">
        <f>Qonto!C509</f>
        <v>THOMAS Eric</v>
      </c>
      <c r="D11" t="s">
        <v>4</v>
      </c>
      <c r="E11" s="4">
        <f>Qonto!D509</f>
        <v>12525</v>
      </c>
      <c r="F11" s="4"/>
      <c r="G11" t="s">
        <v>48</v>
      </c>
      <c r="H11" s="4">
        <f t="shared" ref="H11:H14" si="0">H10-E11+F11</f>
        <v>442778.02000000607</v>
      </c>
    </row>
    <row r="12" spans="1:8" x14ac:dyDescent="0.3">
      <c r="A12" s="9" t="s">
        <v>50</v>
      </c>
      <c r="B12" s="1">
        <f>Qonto!B510</f>
        <v>45300</v>
      </c>
      <c r="C12" t="str">
        <f>Qonto!C510</f>
        <v>THOMAS Didier</v>
      </c>
      <c r="D12" t="s">
        <v>4</v>
      </c>
      <c r="E12" s="4">
        <f>Qonto!D510</f>
        <v>12525</v>
      </c>
      <c r="F12" s="4"/>
      <c r="G12" t="s">
        <v>47</v>
      </c>
      <c r="H12" s="4">
        <f t="shared" si="0"/>
        <v>430253.02000000607</v>
      </c>
    </row>
    <row r="13" spans="1:8" x14ac:dyDescent="0.3">
      <c r="A13" s="9" t="s">
        <v>50</v>
      </c>
      <c r="B13" s="1">
        <f>Qonto!B511</f>
        <v>45300</v>
      </c>
      <c r="C13" t="str">
        <f>Qonto!C511</f>
        <v>THOMAS Thibault</v>
      </c>
      <c r="D13" t="s">
        <v>4</v>
      </c>
      <c r="E13" s="4">
        <f>Qonto!D511</f>
        <v>12525</v>
      </c>
      <c r="F13" s="4"/>
      <c r="G13" t="s">
        <v>49</v>
      </c>
      <c r="H13" s="4">
        <f t="shared" si="0"/>
        <v>417728.02000000607</v>
      </c>
    </row>
    <row r="14" spans="1:8" x14ac:dyDescent="0.3">
      <c r="A14" s="9" t="s">
        <v>50</v>
      </c>
      <c r="B14" s="1">
        <f>Qonto!B512</f>
        <v>45308</v>
      </c>
      <c r="C14" t="str">
        <f>Qonto!C512</f>
        <v>La Poste</v>
      </c>
      <c r="D14" t="s">
        <v>4</v>
      </c>
      <c r="E14" s="4">
        <f>Qonto!D512</f>
        <v>7.48</v>
      </c>
      <c r="F14" s="4"/>
      <c r="G14" t="s">
        <v>107</v>
      </c>
      <c r="H14" s="4">
        <f t="shared" si="0"/>
        <v>417720.54000000609</v>
      </c>
    </row>
    <row r="15" spans="1:8" x14ac:dyDescent="0.3">
      <c r="A15" s="9" t="s">
        <v>50</v>
      </c>
      <c r="B15" s="1">
        <f>Qonto!B513</f>
        <v>45311</v>
      </c>
      <c r="C15" t="str">
        <f>Qonto!C513</f>
        <v>La Poste</v>
      </c>
      <c r="D15" t="s">
        <v>4</v>
      </c>
      <c r="E15" s="4">
        <f>Qonto!D513</f>
        <v>5.95</v>
      </c>
      <c r="F15" s="4"/>
      <c r="G15" t="s">
        <v>107</v>
      </c>
      <c r="H15" s="4">
        <f t="shared" ref="H15:H62" si="1">H14-E15+F15</f>
        <v>417714.59000000608</v>
      </c>
    </row>
    <row r="16" spans="1:8" x14ac:dyDescent="0.3">
      <c r="A16" s="9" t="s">
        <v>50</v>
      </c>
      <c r="B16" s="1">
        <f>Qonto!B514</f>
        <v>45313</v>
      </c>
      <c r="C16" t="str">
        <f>Qonto!C514</f>
        <v>EDF</v>
      </c>
      <c r="D16" t="s">
        <v>4</v>
      </c>
      <c r="E16" s="4">
        <f>Qonto!D514</f>
        <v>12.74</v>
      </c>
      <c r="F16" s="4"/>
      <c r="G16" t="s">
        <v>306</v>
      </c>
      <c r="H16" s="4">
        <f t="shared" si="1"/>
        <v>417701.85000000609</v>
      </c>
    </row>
    <row r="17" spans="1:8" x14ac:dyDescent="0.3">
      <c r="A17" s="9" t="s">
        <v>50</v>
      </c>
      <c r="B17" s="1">
        <f>Qonto!B515</f>
        <v>45313</v>
      </c>
      <c r="C17" t="str">
        <f>Qonto!C515</f>
        <v>DGL</v>
      </c>
      <c r="D17" t="s">
        <v>4</v>
      </c>
      <c r="E17" s="4">
        <f>Qonto!D515</f>
        <v>1038</v>
      </c>
      <c r="F17" s="4"/>
      <c r="G17" t="s">
        <v>29</v>
      </c>
      <c r="H17" s="4">
        <f t="shared" si="1"/>
        <v>416663.85000000609</v>
      </c>
    </row>
    <row r="18" spans="1:8" x14ac:dyDescent="0.3">
      <c r="A18" s="9" t="s">
        <v>50</v>
      </c>
      <c r="B18" s="1">
        <f>Qonto!B516</f>
        <v>45315</v>
      </c>
      <c r="C18" t="str">
        <f>Qonto!C516</f>
        <v>TVA</v>
      </c>
      <c r="D18" t="s">
        <v>4</v>
      </c>
      <c r="E18" s="4">
        <f>Qonto!D516</f>
        <v>174</v>
      </c>
      <c r="F18" s="4"/>
      <c r="G18" t="s">
        <v>28</v>
      </c>
      <c r="H18" s="4">
        <f t="shared" si="1"/>
        <v>416489.85000000609</v>
      </c>
    </row>
    <row r="19" spans="1:8" x14ac:dyDescent="0.3">
      <c r="A19" s="9" t="s">
        <v>50</v>
      </c>
      <c r="B19" s="1">
        <f>Qonto!B517</f>
        <v>45315</v>
      </c>
      <c r="C19" t="str">
        <f>Qonto!C517</f>
        <v>Bureau Vallée</v>
      </c>
      <c r="D19" t="s">
        <v>4</v>
      </c>
      <c r="E19" s="4">
        <f>Qonto!D517</f>
        <v>119.89</v>
      </c>
      <c r="F19" s="4"/>
      <c r="G19" t="s">
        <v>91</v>
      </c>
      <c r="H19" s="4">
        <f t="shared" si="1"/>
        <v>416369.96000000607</v>
      </c>
    </row>
    <row r="20" spans="1:8" x14ac:dyDescent="0.3">
      <c r="A20" s="9" t="s">
        <v>50</v>
      </c>
      <c r="B20" s="1">
        <f>Qonto!B518</f>
        <v>45322</v>
      </c>
      <c r="C20" t="str">
        <f>Qonto!C518</f>
        <v>Cabinet TROUVIN</v>
      </c>
      <c r="D20" t="s">
        <v>4</v>
      </c>
      <c r="E20" s="4">
        <f>Qonto!D518</f>
        <v>3164.02</v>
      </c>
      <c r="F20" s="4"/>
      <c r="G20" t="s">
        <v>209</v>
      </c>
      <c r="H20" s="4">
        <f t="shared" si="1"/>
        <v>413205.94000000606</v>
      </c>
    </row>
    <row r="21" spans="1:8" x14ac:dyDescent="0.3">
      <c r="A21" s="9" t="s">
        <v>50</v>
      </c>
      <c r="B21" s="1">
        <f>Qonto!B519</f>
        <v>45330</v>
      </c>
      <c r="C21" t="str">
        <f>Qonto!C519</f>
        <v>CHATELLIER SARL</v>
      </c>
      <c r="D21" t="s">
        <v>4</v>
      </c>
      <c r="E21" s="4"/>
      <c r="F21" s="4">
        <f>Qonto!E519</f>
        <v>220.94</v>
      </c>
      <c r="G21" t="s">
        <v>227</v>
      </c>
      <c r="H21" s="4">
        <f t="shared" si="1"/>
        <v>413426.88000000606</v>
      </c>
    </row>
    <row r="22" spans="1:8" x14ac:dyDescent="0.3">
      <c r="A22" s="9" t="s">
        <v>50</v>
      </c>
      <c r="B22" s="1">
        <f>Qonto!B520</f>
        <v>45334</v>
      </c>
      <c r="C22" t="str">
        <f>Qonto!C520</f>
        <v>EDF</v>
      </c>
      <c r="D22" t="s">
        <v>4</v>
      </c>
      <c r="E22" s="4">
        <f>Qonto!D520</f>
        <v>106.87</v>
      </c>
      <c r="F22" s="4"/>
      <c r="G22" t="s">
        <v>306</v>
      </c>
      <c r="H22" s="4">
        <f t="shared" si="1"/>
        <v>413320.01000000606</v>
      </c>
    </row>
    <row r="23" spans="1:8" x14ac:dyDescent="0.3">
      <c r="A23" s="9" t="s">
        <v>50</v>
      </c>
      <c r="B23" s="1">
        <f>Qonto!B521</f>
        <v>45335</v>
      </c>
      <c r="C23" t="str">
        <f>Qonto!C521</f>
        <v>Groupe ROUGE</v>
      </c>
      <c r="D23" t="s">
        <v>4</v>
      </c>
      <c r="E23" s="4">
        <f>Qonto!D521</f>
        <v>14829.54</v>
      </c>
      <c r="F23" s="4"/>
      <c r="G23" t="s">
        <v>57</v>
      </c>
      <c r="H23" s="4">
        <f t="shared" si="1"/>
        <v>398490.47000000608</v>
      </c>
    </row>
    <row r="24" spans="1:8" x14ac:dyDescent="0.3">
      <c r="A24" s="9" t="s">
        <v>50</v>
      </c>
      <c r="B24" s="1">
        <f>Qonto!B522</f>
        <v>45343</v>
      </c>
      <c r="C24" t="str">
        <f>Qonto!C522</f>
        <v>TVA</v>
      </c>
      <c r="D24" t="s">
        <v>4</v>
      </c>
      <c r="E24" s="4">
        <f>Qonto!D522</f>
        <v>32676</v>
      </c>
      <c r="F24" s="4"/>
      <c r="G24" t="s">
        <v>28</v>
      </c>
      <c r="H24" s="4">
        <f t="shared" si="1"/>
        <v>365814.47000000608</v>
      </c>
    </row>
    <row r="25" spans="1:8" x14ac:dyDescent="0.3">
      <c r="A25" s="9" t="s">
        <v>50</v>
      </c>
      <c r="B25" s="1">
        <f>Qonto!B523</f>
        <v>45352</v>
      </c>
      <c r="C25" t="str">
        <f>Qonto!C523</f>
        <v>Auchan Bagnolet</v>
      </c>
      <c r="D25" t="s">
        <v>4</v>
      </c>
      <c r="E25" s="4">
        <f>Qonto!D523</f>
        <v>80.41</v>
      </c>
      <c r="F25" s="4"/>
      <c r="G25" t="s">
        <v>91</v>
      </c>
      <c r="H25" s="4">
        <f t="shared" si="1"/>
        <v>365734.06000000611</v>
      </c>
    </row>
    <row r="26" spans="1:8" x14ac:dyDescent="0.3">
      <c r="A26" s="9" t="s">
        <v>50</v>
      </c>
      <c r="B26" s="1">
        <f>Qonto!B524</f>
        <v>45352</v>
      </c>
      <c r="C26" t="str">
        <f>Qonto!C524</f>
        <v>Bureau Vallée</v>
      </c>
      <c r="D26" t="s">
        <v>4</v>
      </c>
      <c r="E26" s="4">
        <f>Qonto!D524</f>
        <v>103.9</v>
      </c>
      <c r="F26" s="4"/>
      <c r="G26" t="s">
        <v>91</v>
      </c>
      <c r="H26" s="4">
        <f t="shared" si="1"/>
        <v>365630.16000000609</v>
      </c>
    </row>
    <row r="27" spans="1:8" x14ac:dyDescent="0.3">
      <c r="A27" s="9" t="s">
        <v>50</v>
      </c>
      <c r="B27" s="1">
        <f>Qonto!B525</f>
        <v>45355</v>
      </c>
      <c r="C27" t="str">
        <f>Qonto!C525</f>
        <v>La Poste</v>
      </c>
      <c r="D27" t="s">
        <v>4</v>
      </c>
      <c r="E27" s="4">
        <f>Qonto!D525</f>
        <v>39.24</v>
      </c>
      <c r="F27" s="4"/>
      <c r="G27" t="s">
        <v>107</v>
      </c>
      <c r="H27" s="4">
        <f t="shared" si="1"/>
        <v>365590.9200000061</v>
      </c>
    </row>
    <row r="28" spans="1:8" x14ac:dyDescent="0.3">
      <c r="A28" s="9" t="s">
        <v>50</v>
      </c>
      <c r="B28" s="1">
        <f>Qonto!B526</f>
        <v>45357</v>
      </c>
      <c r="C28" t="str">
        <f>Qonto!C526</f>
        <v>TOBOLSKI Jonathan</v>
      </c>
      <c r="D28" t="s">
        <v>4</v>
      </c>
      <c r="E28" s="4">
        <f>Qonto!D526</f>
        <v>2160</v>
      </c>
      <c r="F28" s="4"/>
      <c r="G28" t="s">
        <v>209</v>
      </c>
      <c r="H28" s="4">
        <f t="shared" si="1"/>
        <v>363430.9200000061</v>
      </c>
    </row>
    <row r="29" spans="1:8" x14ac:dyDescent="0.3">
      <c r="A29" s="9" t="s">
        <v>50</v>
      </c>
      <c r="B29" s="1">
        <f>Qonto!B527</f>
        <v>45359</v>
      </c>
      <c r="C29" t="str">
        <f>Qonto!C527</f>
        <v>THOMAS Eric</v>
      </c>
      <c r="D29" t="s">
        <v>4</v>
      </c>
      <c r="E29" s="4">
        <f>Qonto!D527</f>
        <v>12525</v>
      </c>
      <c r="F29" s="4"/>
      <c r="G29" t="s">
        <v>48</v>
      </c>
      <c r="H29" s="4">
        <f t="shared" si="1"/>
        <v>350905.9200000061</v>
      </c>
    </row>
    <row r="30" spans="1:8" x14ac:dyDescent="0.3">
      <c r="A30" s="9" t="s">
        <v>50</v>
      </c>
      <c r="B30" s="1">
        <f>Qonto!B528</f>
        <v>45359</v>
      </c>
      <c r="C30" t="str">
        <f>Qonto!C528</f>
        <v>THOMAS Didier</v>
      </c>
      <c r="D30" t="s">
        <v>4</v>
      </c>
      <c r="E30" s="4">
        <f>Qonto!D528</f>
        <v>12525</v>
      </c>
      <c r="F30" s="4"/>
      <c r="G30" t="s">
        <v>47</v>
      </c>
      <c r="H30" s="4">
        <f t="shared" si="1"/>
        <v>338380.9200000061</v>
      </c>
    </row>
    <row r="31" spans="1:8" x14ac:dyDescent="0.3">
      <c r="A31" s="9" t="s">
        <v>50</v>
      </c>
      <c r="B31" s="1">
        <f>Qonto!B529</f>
        <v>45359</v>
      </c>
      <c r="C31" t="str">
        <f>Qonto!C529</f>
        <v>THOMAS Thibault</v>
      </c>
      <c r="D31" t="s">
        <v>4</v>
      </c>
      <c r="E31" s="4">
        <f>Qonto!D529</f>
        <v>12525</v>
      </c>
      <c r="F31" s="4"/>
      <c r="G31" t="s">
        <v>49</v>
      </c>
      <c r="H31" s="4">
        <f t="shared" si="1"/>
        <v>325855.9200000061</v>
      </c>
    </row>
    <row r="32" spans="1:8" x14ac:dyDescent="0.3">
      <c r="A32" s="9" t="s">
        <v>50</v>
      </c>
      <c r="B32" s="1">
        <f>Qonto!B530</f>
        <v>45359</v>
      </c>
      <c r="C32" t="str">
        <f>Qonto!C530</f>
        <v>SILAS RENOV</v>
      </c>
      <c r="D32" t="s">
        <v>4</v>
      </c>
      <c r="E32" s="4">
        <f>Qonto!D530</f>
        <v>1860</v>
      </c>
      <c r="F32" s="4"/>
      <c r="G32" t="s">
        <v>284</v>
      </c>
      <c r="H32" s="4">
        <f t="shared" si="1"/>
        <v>323995.9200000061</v>
      </c>
    </row>
    <row r="33" spans="1:8" x14ac:dyDescent="0.3">
      <c r="A33" s="9" t="s">
        <v>50</v>
      </c>
      <c r="B33" s="1">
        <f>Qonto!B531</f>
        <v>45363</v>
      </c>
      <c r="C33" t="str">
        <f>Qonto!C531</f>
        <v>EDF</v>
      </c>
      <c r="D33" t="s">
        <v>4</v>
      </c>
      <c r="E33" s="4">
        <f>Qonto!D531</f>
        <v>126.97</v>
      </c>
      <c r="F33" s="4"/>
      <c r="G33" t="s">
        <v>306</v>
      </c>
      <c r="H33" s="4">
        <f t="shared" si="1"/>
        <v>323868.95000000612</v>
      </c>
    </row>
    <row r="34" spans="1:8" x14ac:dyDescent="0.3">
      <c r="A34" s="9" t="s">
        <v>50</v>
      </c>
      <c r="B34" s="1">
        <f>Qonto!B532</f>
        <v>45372</v>
      </c>
      <c r="C34" t="str">
        <f>Qonto!C532</f>
        <v>TVA</v>
      </c>
      <c r="D34" t="s">
        <v>4</v>
      </c>
      <c r="E34" s="4">
        <f>Qonto!D532</f>
        <v>18</v>
      </c>
      <c r="F34" s="4"/>
      <c r="G34" t="s">
        <v>28</v>
      </c>
      <c r="H34" s="4">
        <f t="shared" si="1"/>
        <v>323850.95000000612</v>
      </c>
    </row>
    <row r="35" spans="1:8" x14ac:dyDescent="0.3">
      <c r="A35" s="9" t="s">
        <v>50</v>
      </c>
      <c r="B35" s="1">
        <f>Qonto!B533</f>
        <v>45384</v>
      </c>
      <c r="C35" t="str">
        <f>Qonto!C533</f>
        <v>Cabinet TROUVIN</v>
      </c>
      <c r="D35" t="s">
        <v>4</v>
      </c>
      <c r="E35" s="4">
        <f>Qonto!D533</f>
        <v>3248</v>
      </c>
      <c r="F35" s="4"/>
      <c r="G35" t="s">
        <v>209</v>
      </c>
      <c r="H35" s="4">
        <f t="shared" si="1"/>
        <v>320602.95000000612</v>
      </c>
    </row>
    <row r="36" spans="1:8" x14ac:dyDescent="0.3">
      <c r="A36" s="9" t="s">
        <v>50</v>
      </c>
      <c r="B36" s="1">
        <f>Qonto!B534</f>
        <v>45384</v>
      </c>
      <c r="C36" t="str">
        <f>Qonto!C534</f>
        <v>SDC Flandre SUD ASL Trvx</v>
      </c>
      <c r="D36" t="s">
        <v>4</v>
      </c>
      <c r="E36" s="4">
        <f>Qonto!D534</f>
        <v>103850</v>
      </c>
      <c r="F36" s="4"/>
      <c r="G36" t="s">
        <v>322</v>
      </c>
      <c r="H36" s="4">
        <f t="shared" si="1"/>
        <v>216752.95000000612</v>
      </c>
    </row>
    <row r="37" spans="1:8" x14ac:dyDescent="0.3">
      <c r="A37" s="9" t="s">
        <v>50</v>
      </c>
      <c r="B37" s="1">
        <f>Qonto!B535</f>
        <v>45385</v>
      </c>
      <c r="C37" t="str">
        <f>Qonto!C535</f>
        <v>La Plateforme</v>
      </c>
      <c r="D37" t="s">
        <v>4</v>
      </c>
      <c r="E37" s="4"/>
      <c r="F37" s="4">
        <f>Qonto!E535</f>
        <v>178900</v>
      </c>
      <c r="G37" t="s">
        <v>242</v>
      </c>
      <c r="H37" s="4">
        <f t="shared" si="1"/>
        <v>395652.95000000612</v>
      </c>
    </row>
    <row r="38" spans="1:8" x14ac:dyDescent="0.3">
      <c r="A38" s="9" t="s">
        <v>50</v>
      </c>
      <c r="B38" s="1">
        <f>Qonto!B536</f>
        <v>45386</v>
      </c>
      <c r="C38" t="str">
        <f>Qonto!C536</f>
        <v>THOMAS Eric</v>
      </c>
      <c r="D38" t="s">
        <v>4</v>
      </c>
      <c r="E38" s="4">
        <f>Qonto!D536</f>
        <v>10020</v>
      </c>
      <c r="F38" s="4"/>
      <c r="G38" t="s">
        <v>48</v>
      </c>
      <c r="H38" s="4">
        <f t="shared" si="1"/>
        <v>385632.95000000612</v>
      </c>
    </row>
    <row r="39" spans="1:8" x14ac:dyDescent="0.3">
      <c r="A39" s="9" t="s">
        <v>50</v>
      </c>
      <c r="B39" s="1">
        <f>Qonto!B537</f>
        <v>45386</v>
      </c>
      <c r="C39" t="str">
        <f>Qonto!C537</f>
        <v>THOMAS Didier</v>
      </c>
      <c r="D39" t="s">
        <v>4</v>
      </c>
      <c r="E39" s="4">
        <f>Qonto!D537</f>
        <v>10020</v>
      </c>
      <c r="F39" s="4"/>
      <c r="G39" t="s">
        <v>47</v>
      </c>
      <c r="H39" s="4">
        <f t="shared" si="1"/>
        <v>375612.95000000612</v>
      </c>
    </row>
    <row r="40" spans="1:8" x14ac:dyDescent="0.3">
      <c r="A40" s="9" t="s">
        <v>50</v>
      </c>
      <c r="B40" s="1">
        <f>Qonto!B538</f>
        <v>45386</v>
      </c>
      <c r="C40" t="str">
        <f>Qonto!C538</f>
        <v>THOMAS Thibault</v>
      </c>
      <c r="D40" t="s">
        <v>4</v>
      </c>
      <c r="E40" s="4">
        <f>Qonto!D538</f>
        <v>10020</v>
      </c>
      <c r="F40" s="4"/>
      <c r="G40" t="s">
        <v>49</v>
      </c>
      <c r="H40" s="4">
        <f t="shared" si="1"/>
        <v>365592.95000000612</v>
      </c>
    </row>
    <row r="41" spans="1:8" x14ac:dyDescent="0.3">
      <c r="A41" s="9" t="s">
        <v>50</v>
      </c>
      <c r="B41" s="1">
        <f>Qonto!B539</f>
        <v>45387</v>
      </c>
      <c r="C41" t="str">
        <f>Qonto!C539</f>
        <v>La Poste</v>
      </c>
      <c r="D41" t="s">
        <v>4</v>
      </c>
      <c r="E41" s="4">
        <f>Qonto!D539</f>
        <v>36.6</v>
      </c>
      <c r="F41" s="4"/>
      <c r="G41" t="s">
        <v>107</v>
      </c>
      <c r="H41" s="4">
        <f t="shared" si="1"/>
        <v>365556.35000000615</v>
      </c>
    </row>
    <row r="42" spans="1:8" x14ac:dyDescent="0.3">
      <c r="A42" s="9" t="s">
        <v>50</v>
      </c>
      <c r="B42" s="1">
        <f>Qonto!B540</f>
        <v>45390</v>
      </c>
      <c r="C42" t="str">
        <f>Qonto!C540</f>
        <v>CHATELLIER SARL</v>
      </c>
      <c r="D42" t="s">
        <v>4</v>
      </c>
      <c r="E42" s="4"/>
      <c r="F42" s="4">
        <f>Qonto!E540</f>
        <v>110.47</v>
      </c>
      <c r="G42" t="s">
        <v>227</v>
      </c>
      <c r="H42" s="4">
        <f t="shared" si="1"/>
        <v>365666.82000000612</v>
      </c>
    </row>
    <row r="43" spans="1:8" x14ac:dyDescent="0.3">
      <c r="A43" s="9" t="s">
        <v>50</v>
      </c>
      <c r="B43" s="1">
        <f>Qonto!B541</f>
        <v>45392</v>
      </c>
      <c r="C43" t="str">
        <f>Qonto!C541</f>
        <v>La Poste</v>
      </c>
      <c r="D43" t="s">
        <v>4</v>
      </c>
      <c r="E43" s="4">
        <f>Qonto!D541</f>
        <v>7.18</v>
      </c>
      <c r="F43" s="4"/>
      <c r="G43" t="s">
        <v>107</v>
      </c>
      <c r="H43" s="4">
        <f t="shared" si="1"/>
        <v>365659.64000000613</v>
      </c>
    </row>
    <row r="44" spans="1:8" x14ac:dyDescent="0.3">
      <c r="A44" s="9" t="s">
        <v>50</v>
      </c>
      <c r="B44" s="1">
        <f>Qonto!B542</f>
        <v>45394</v>
      </c>
      <c r="C44" t="str">
        <f>Qonto!C542</f>
        <v>EDF</v>
      </c>
      <c r="D44" t="s">
        <v>4</v>
      </c>
      <c r="E44" s="4">
        <f>Qonto!D542</f>
        <v>67.2</v>
      </c>
      <c r="F44" s="4"/>
      <c r="G44" t="s">
        <v>306</v>
      </c>
      <c r="H44" s="4">
        <f t="shared" si="1"/>
        <v>365592.44000000611</v>
      </c>
    </row>
    <row r="45" spans="1:8" x14ac:dyDescent="0.3">
      <c r="A45" s="9" t="s">
        <v>50</v>
      </c>
      <c r="B45" s="1">
        <f>Qonto!B543</f>
        <v>45404</v>
      </c>
      <c r="C45" t="str">
        <f>Qonto!C543</f>
        <v>La Poste</v>
      </c>
      <c r="D45" t="s">
        <v>4</v>
      </c>
      <c r="E45" s="4">
        <f>Qonto!D543</f>
        <v>6.71</v>
      </c>
      <c r="F45" s="4"/>
      <c r="G45" t="s">
        <v>107</v>
      </c>
      <c r="H45" s="4">
        <f t="shared" si="1"/>
        <v>365585.73000000609</v>
      </c>
    </row>
    <row r="46" spans="1:8" x14ac:dyDescent="0.3">
      <c r="A46" s="9" t="s">
        <v>50</v>
      </c>
      <c r="B46" s="1">
        <f>Qonto!B544</f>
        <v>45406</v>
      </c>
      <c r="C46" t="str">
        <f>Qonto!C544</f>
        <v>DGL</v>
      </c>
      <c r="D46" t="s">
        <v>4</v>
      </c>
      <c r="E46" s="4">
        <f>Qonto!D544</f>
        <v>1050</v>
      </c>
      <c r="F46" s="4"/>
      <c r="G46" t="s">
        <v>29</v>
      </c>
      <c r="H46" s="4">
        <f t="shared" si="1"/>
        <v>364535.73000000609</v>
      </c>
    </row>
    <row r="47" spans="1:8" x14ac:dyDescent="0.3">
      <c r="A47" s="9" t="s">
        <v>50</v>
      </c>
      <c r="B47" s="1">
        <f>Qonto!B545</f>
        <v>45411</v>
      </c>
      <c r="C47" t="str">
        <f>Qonto!C545</f>
        <v>Me HEURTEL</v>
      </c>
      <c r="D47" t="s">
        <v>4</v>
      </c>
      <c r="E47" s="4">
        <f>Qonto!D545</f>
        <v>3055.2</v>
      </c>
      <c r="F47" s="4"/>
      <c r="G47" t="s">
        <v>209</v>
      </c>
      <c r="H47" s="4">
        <f t="shared" si="1"/>
        <v>361480.53000000608</v>
      </c>
    </row>
    <row r="48" spans="1:8" x14ac:dyDescent="0.3">
      <c r="A48" s="9" t="s">
        <v>50</v>
      </c>
      <c r="B48" s="1">
        <f>Qonto!B546</f>
        <v>45415</v>
      </c>
      <c r="C48" t="str">
        <f>Qonto!C546</f>
        <v>DGFIP SIE PARIS 16E SUD / CVAE</v>
      </c>
      <c r="D48" t="s">
        <v>4</v>
      </c>
      <c r="E48" s="4">
        <f>Qonto!D546</f>
        <v>67</v>
      </c>
      <c r="F48" s="4"/>
      <c r="G48" t="s">
        <v>24</v>
      </c>
      <c r="H48" s="4">
        <f t="shared" si="1"/>
        <v>361413.53000000608</v>
      </c>
    </row>
    <row r="49" spans="1:8" x14ac:dyDescent="0.3">
      <c r="A49" s="9" t="s">
        <v>50</v>
      </c>
      <c r="B49" s="1">
        <f>Qonto!B547</f>
        <v>45425</v>
      </c>
      <c r="C49" t="str">
        <f>Qonto!C547</f>
        <v>EDF</v>
      </c>
      <c r="D49" t="s">
        <v>4</v>
      </c>
      <c r="E49" s="4">
        <f>Qonto!D547</f>
        <v>56.47</v>
      </c>
      <c r="F49" s="4"/>
      <c r="G49" t="s">
        <v>306</v>
      </c>
      <c r="H49" s="4">
        <f t="shared" si="1"/>
        <v>361357.06000000611</v>
      </c>
    </row>
    <row r="50" spans="1:8" x14ac:dyDescent="0.3">
      <c r="A50" s="9" t="s">
        <v>50</v>
      </c>
      <c r="B50" s="1">
        <f>Qonto!B548</f>
        <v>45434</v>
      </c>
      <c r="C50" t="str">
        <f>Qonto!C548</f>
        <v>PAP annonce parking</v>
      </c>
      <c r="D50" t="s">
        <v>4</v>
      </c>
      <c r="E50" s="4">
        <f>Qonto!D548</f>
        <v>18</v>
      </c>
      <c r="F50" s="4"/>
      <c r="G50" t="s">
        <v>169</v>
      </c>
      <c r="H50" s="4">
        <f t="shared" si="1"/>
        <v>361339.06000000611</v>
      </c>
    </row>
    <row r="51" spans="1:8" x14ac:dyDescent="0.3">
      <c r="A51" s="9" t="s">
        <v>50</v>
      </c>
      <c r="B51" s="1">
        <f>Qonto!B549</f>
        <v>45434</v>
      </c>
      <c r="C51" t="str">
        <f>Qonto!C549</f>
        <v>Infogreffe</v>
      </c>
      <c r="D51" t="s">
        <v>4</v>
      </c>
      <c r="E51" s="4">
        <f>Qonto!D549</f>
        <v>7.03</v>
      </c>
      <c r="F51" s="4"/>
      <c r="G51" t="s">
        <v>65</v>
      </c>
      <c r="H51" s="4">
        <f t="shared" si="1"/>
        <v>361332.03000000608</v>
      </c>
    </row>
    <row r="52" spans="1:8" x14ac:dyDescent="0.3">
      <c r="A52" s="9" t="s">
        <v>50</v>
      </c>
      <c r="B52" s="1">
        <f>Qonto!B550</f>
        <v>45436</v>
      </c>
      <c r="C52" t="str">
        <f>Qonto!C550</f>
        <v>TVA</v>
      </c>
      <c r="D52" t="s">
        <v>4</v>
      </c>
      <c r="E52" s="4">
        <f>Qonto!D550</f>
        <v>27462</v>
      </c>
      <c r="F52" s="4"/>
      <c r="G52" t="s">
        <v>28</v>
      </c>
      <c r="H52" s="4">
        <f t="shared" si="1"/>
        <v>333870.03000000608</v>
      </c>
    </row>
    <row r="53" spans="1:8" x14ac:dyDescent="0.3">
      <c r="A53" s="9" t="s">
        <v>50</v>
      </c>
      <c r="B53" s="1">
        <f>Qonto!B551</f>
        <v>45439</v>
      </c>
      <c r="C53" t="str">
        <f>Qonto!C551</f>
        <v>THOMAS Thibault</v>
      </c>
      <c r="D53" t="s">
        <v>4</v>
      </c>
      <c r="E53" s="4">
        <f>Qonto!D551</f>
        <v>1000</v>
      </c>
      <c r="F53" s="4"/>
      <c r="G53" t="s">
        <v>321</v>
      </c>
      <c r="H53" s="4">
        <f t="shared" si="1"/>
        <v>332870.03000000608</v>
      </c>
    </row>
    <row r="54" spans="1:8" x14ac:dyDescent="0.3">
      <c r="A54" s="9" t="s">
        <v>50</v>
      </c>
      <c r="B54" s="1">
        <f>Qonto!B552</f>
        <v>45443</v>
      </c>
      <c r="C54" t="str">
        <f>Qonto!C552</f>
        <v>THOMAS-BLONDEL Anne-Marie</v>
      </c>
      <c r="D54" t="s">
        <v>4</v>
      </c>
      <c r="E54" s="4">
        <f>Qonto!D552</f>
        <v>25000</v>
      </c>
      <c r="F54" s="4"/>
      <c r="G54" t="s">
        <v>46</v>
      </c>
      <c r="H54" s="4">
        <f t="shared" si="1"/>
        <v>307870.03000000608</v>
      </c>
    </row>
    <row r="55" spans="1:8" x14ac:dyDescent="0.3">
      <c r="A55" s="9" t="s">
        <v>50</v>
      </c>
      <c r="B55" s="1">
        <f>Qonto!B553</f>
        <v>45439</v>
      </c>
      <c r="C55" t="str">
        <f>Qonto!C553</f>
        <v>THOMAS Thibault</v>
      </c>
      <c r="D55" t="s">
        <v>4</v>
      </c>
      <c r="E55" s="4">
        <f>Qonto!D553</f>
        <v>1000</v>
      </c>
      <c r="F55" s="4"/>
      <c r="G55" t="s">
        <v>321</v>
      </c>
      <c r="H55" s="4">
        <f t="shared" si="1"/>
        <v>306870.03000000608</v>
      </c>
    </row>
    <row r="56" spans="1:8" x14ac:dyDescent="0.3">
      <c r="A56" s="9" t="s">
        <v>50</v>
      </c>
      <c r="B56" s="1">
        <v>45446</v>
      </c>
      <c r="C56" t="str">
        <f>Qonto!C554</f>
        <v>Qonto</v>
      </c>
      <c r="D56" t="s">
        <v>4</v>
      </c>
      <c r="E56" s="4">
        <f>Qonto!D554</f>
        <v>129.6</v>
      </c>
      <c r="F56" s="4"/>
      <c r="G56" t="s">
        <v>8</v>
      </c>
      <c r="H56" s="4">
        <f t="shared" si="1"/>
        <v>306740.4300000061</v>
      </c>
    </row>
    <row r="57" spans="1:8" x14ac:dyDescent="0.3">
      <c r="A57" s="9" t="s">
        <v>50</v>
      </c>
      <c r="B57" s="1">
        <f>Qonto!B555</f>
        <v>45448</v>
      </c>
      <c r="C57" t="str">
        <f>Qonto!C555</f>
        <v>THOMAS-BLONDEL Anne-Marie</v>
      </c>
      <c r="D57" t="s">
        <v>4</v>
      </c>
      <c r="E57" s="4">
        <f>Qonto!D555</f>
        <v>24718.400000000001</v>
      </c>
      <c r="F57" s="4"/>
      <c r="G57" t="s">
        <v>46</v>
      </c>
      <c r="H57" s="4">
        <f t="shared" si="1"/>
        <v>282022.03000000608</v>
      </c>
    </row>
    <row r="58" spans="1:8" x14ac:dyDescent="0.3">
      <c r="A58" s="9" t="s">
        <v>50</v>
      </c>
      <c r="B58" s="1">
        <f>Qonto!B556</f>
        <v>45453</v>
      </c>
      <c r="C58" t="str">
        <f>Qonto!C556</f>
        <v>THOMAS-BLONDEL Anne-Marie</v>
      </c>
      <c r="D58" t="s">
        <v>4</v>
      </c>
      <c r="E58" s="4">
        <f>Qonto!D556</f>
        <v>28000</v>
      </c>
      <c r="F58" s="4"/>
      <c r="G58" t="s">
        <v>46</v>
      </c>
      <c r="H58" s="4">
        <f t="shared" si="1"/>
        <v>254022.03000000608</v>
      </c>
    </row>
    <row r="59" spans="1:8" x14ac:dyDescent="0.3">
      <c r="A59" s="9" t="s">
        <v>50</v>
      </c>
      <c r="B59" s="1">
        <f>Qonto!B557</f>
        <v>45454</v>
      </c>
      <c r="C59" t="str">
        <f>Qonto!C557</f>
        <v>THOMAS-BLONDEL Anne-Marie</v>
      </c>
      <c r="D59" t="s">
        <v>4</v>
      </c>
      <c r="E59" s="4">
        <f>Qonto!D557</f>
        <v>2000</v>
      </c>
      <c r="F59" s="4"/>
      <c r="G59" t="s">
        <v>46</v>
      </c>
      <c r="H59" s="4">
        <f t="shared" si="1"/>
        <v>252022.03000000608</v>
      </c>
    </row>
    <row r="60" spans="1:8" x14ac:dyDescent="0.3">
      <c r="A60" s="9" t="s">
        <v>50</v>
      </c>
      <c r="B60" s="1">
        <f>Qonto!B558</f>
        <v>45454</v>
      </c>
      <c r="C60" t="str">
        <f>Qonto!C558</f>
        <v>EDF</v>
      </c>
      <c r="D60" t="s">
        <v>4</v>
      </c>
      <c r="E60" s="4">
        <f>Qonto!D558</f>
        <v>33.299999999999997</v>
      </c>
      <c r="F60" s="4"/>
      <c r="G60" t="s">
        <v>306</v>
      </c>
      <c r="H60" s="4">
        <f t="shared" si="1"/>
        <v>251988.73000000609</v>
      </c>
    </row>
    <row r="61" spans="1:8" x14ac:dyDescent="0.3">
      <c r="A61" s="9" t="s">
        <v>50</v>
      </c>
      <c r="B61" s="1">
        <f>Qonto!B559</f>
        <v>45460</v>
      </c>
      <c r="C61" t="str">
        <f>Qonto!C559</f>
        <v>CHATELLIER SARL</v>
      </c>
      <c r="D61" t="s">
        <v>4</v>
      </c>
      <c r="E61" s="4"/>
      <c r="F61" s="4">
        <f>Qonto!E559</f>
        <v>331.41</v>
      </c>
      <c r="G61" t="s">
        <v>227</v>
      </c>
      <c r="H61" s="4">
        <f t="shared" si="1"/>
        <v>252320.1400000061</v>
      </c>
    </row>
    <row r="62" spans="1:8" x14ac:dyDescent="0.3">
      <c r="A62" s="9" t="s">
        <v>50</v>
      </c>
      <c r="B62" s="1">
        <f>Qonto!B560</f>
        <v>45463</v>
      </c>
      <c r="C62" t="str">
        <f>Qonto!C560</f>
        <v>FNAC</v>
      </c>
      <c r="D62" t="s">
        <v>4</v>
      </c>
      <c r="E62" s="4">
        <v>165</v>
      </c>
      <c r="F62" s="4"/>
      <c r="G62" t="s">
        <v>91</v>
      </c>
      <c r="H62" s="4">
        <f t="shared" si="1"/>
        <v>252155.1400000061</v>
      </c>
    </row>
    <row r="63" spans="1:8" x14ac:dyDescent="0.3">
      <c r="A63" s="9" t="s">
        <v>50</v>
      </c>
      <c r="B63" s="1">
        <f>Qonto!B561</f>
        <v>45468</v>
      </c>
      <c r="C63" t="str">
        <f>Qonto!C561</f>
        <v>Bureau Vallée</v>
      </c>
      <c r="D63" t="s">
        <v>4</v>
      </c>
      <c r="E63" s="4">
        <f>Qonto!D561</f>
        <v>67.98</v>
      </c>
      <c r="F63" s="4"/>
      <c r="G63" t="s">
        <v>91</v>
      </c>
      <c r="H63" s="4">
        <f t="shared" ref="H63:H76" si="2">H62-E63+F63</f>
        <v>252087.16000000609</v>
      </c>
    </row>
    <row r="64" spans="1:8" x14ac:dyDescent="0.3">
      <c r="A64" s="9" t="s">
        <v>50</v>
      </c>
      <c r="B64" s="1">
        <f>Qonto!B562</f>
        <v>45475</v>
      </c>
      <c r="C64" t="str">
        <f>Qonto!C562</f>
        <v>THOMAS-BLONDEL Anne-Marie</v>
      </c>
      <c r="D64" t="s">
        <v>4</v>
      </c>
      <c r="E64" s="4">
        <f>Qonto!D562</f>
        <v>24850</v>
      </c>
      <c r="F64" s="4"/>
      <c r="G64" t="s">
        <v>46</v>
      </c>
      <c r="H64" s="4">
        <f t="shared" si="2"/>
        <v>227237.16000000609</v>
      </c>
    </row>
    <row r="65" spans="1:8" x14ac:dyDescent="0.3">
      <c r="A65" s="9" t="s">
        <v>50</v>
      </c>
      <c r="B65" s="1">
        <f>Qonto!B563</f>
        <v>45475</v>
      </c>
      <c r="C65" t="str">
        <f>Qonto!C563</f>
        <v>THOMAS Eric</v>
      </c>
      <c r="D65" t="s">
        <v>4</v>
      </c>
      <c r="E65" s="4">
        <f>Qonto!D563</f>
        <v>25050</v>
      </c>
      <c r="F65" s="4"/>
      <c r="G65" t="s">
        <v>48</v>
      </c>
      <c r="H65" s="4">
        <f t="shared" si="2"/>
        <v>202187.16000000609</v>
      </c>
    </row>
    <row r="66" spans="1:8" x14ac:dyDescent="0.3">
      <c r="A66" s="9" t="s">
        <v>50</v>
      </c>
      <c r="B66" s="1">
        <f>Qonto!B564</f>
        <v>45475</v>
      </c>
      <c r="C66" t="str">
        <f>Qonto!C564</f>
        <v>THOMAS Didier</v>
      </c>
      <c r="D66" t="s">
        <v>4</v>
      </c>
      <c r="E66" s="4">
        <f>Qonto!D564</f>
        <v>25050</v>
      </c>
      <c r="F66" s="4"/>
      <c r="G66" t="s">
        <v>47</v>
      </c>
      <c r="H66" s="4">
        <f t="shared" si="2"/>
        <v>177137.16000000609</v>
      </c>
    </row>
    <row r="67" spans="1:8" x14ac:dyDescent="0.3">
      <c r="A67" s="9" t="s">
        <v>50</v>
      </c>
      <c r="B67" s="1">
        <f>Qonto!B565</f>
        <v>45475</v>
      </c>
      <c r="C67" t="str">
        <f>Qonto!C565</f>
        <v>THOMAS Thibault</v>
      </c>
      <c r="D67" t="s">
        <v>4</v>
      </c>
      <c r="E67" s="4">
        <f>Qonto!D565</f>
        <v>25050</v>
      </c>
      <c r="F67" s="4"/>
      <c r="G67" t="s">
        <v>49</v>
      </c>
      <c r="H67" s="4">
        <f t="shared" si="2"/>
        <v>152087.16000000609</v>
      </c>
    </row>
    <row r="68" spans="1:8" x14ac:dyDescent="0.3">
      <c r="A68" s="9" t="s">
        <v>50</v>
      </c>
      <c r="B68" s="1">
        <f>Qonto!B566</f>
        <v>45475</v>
      </c>
      <c r="C68" t="str">
        <f>Qonto!C566</f>
        <v>THOMAS Thibault</v>
      </c>
      <c r="D68" t="s">
        <v>4</v>
      </c>
      <c r="E68" s="4">
        <f>Qonto!D566</f>
        <v>1000</v>
      </c>
      <c r="F68" s="4"/>
      <c r="G68" t="s">
        <v>321</v>
      </c>
      <c r="H68" s="4">
        <f t="shared" si="2"/>
        <v>151087.16000000609</v>
      </c>
    </row>
    <row r="69" spans="1:8" x14ac:dyDescent="0.3">
      <c r="A69" s="9" t="s">
        <v>50</v>
      </c>
      <c r="B69" s="1">
        <f>Qonto!B567</f>
        <v>45475</v>
      </c>
      <c r="C69" t="str">
        <f>Qonto!C567</f>
        <v>SDC Flandre SUD ASL</v>
      </c>
      <c r="D69" t="s">
        <v>4</v>
      </c>
      <c r="E69" s="4">
        <f>Qonto!D567</f>
        <v>2357.7199999999998</v>
      </c>
      <c r="F69" s="4"/>
      <c r="G69" t="s">
        <v>187</v>
      </c>
      <c r="H69" s="4">
        <f t="shared" si="2"/>
        <v>148729.44000000609</v>
      </c>
    </row>
    <row r="70" spans="1:8" x14ac:dyDescent="0.3">
      <c r="A70" s="9" t="s">
        <v>50</v>
      </c>
      <c r="B70" s="1">
        <f>Qonto!B568</f>
        <v>45475</v>
      </c>
      <c r="C70" t="str">
        <f>Qonto!C568</f>
        <v>La Plateforme</v>
      </c>
      <c r="D70" t="s">
        <v>4</v>
      </c>
      <c r="E70" s="4"/>
      <c r="F70" s="4">
        <f>Qonto!E568</f>
        <v>222426.83</v>
      </c>
      <c r="G70" t="s">
        <v>242</v>
      </c>
      <c r="H70" s="4">
        <f t="shared" si="2"/>
        <v>371156.27000000607</v>
      </c>
    </row>
    <row r="71" spans="1:8" x14ac:dyDescent="0.3">
      <c r="A71" s="9" t="s">
        <v>50</v>
      </c>
      <c r="B71" s="1">
        <f>Qonto!B569</f>
        <v>45481</v>
      </c>
      <c r="C71" t="str">
        <f>Qonto!C569</f>
        <v>DGL</v>
      </c>
      <c r="D71" t="s">
        <v>4</v>
      </c>
      <c r="E71" s="4">
        <f>Qonto!D569</f>
        <v>1050</v>
      </c>
      <c r="F71" s="4"/>
      <c r="G71" t="s">
        <v>29</v>
      </c>
      <c r="H71" s="4">
        <f t="shared" si="2"/>
        <v>370106.27000000607</v>
      </c>
    </row>
    <row r="72" spans="1:8" x14ac:dyDescent="0.3">
      <c r="A72" s="9" t="s">
        <v>50</v>
      </c>
      <c r="B72" s="1">
        <f>Qonto!B570</f>
        <v>45487</v>
      </c>
      <c r="C72" t="str">
        <f>Qonto!C570</f>
        <v>EDF</v>
      </c>
      <c r="D72" t="s">
        <v>4</v>
      </c>
      <c r="E72" s="4">
        <f>Qonto!D570</f>
        <v>40.020000000000003</v>
      </c>
      <c r="F72" s="4"/>
      <c r="G72" t="s">
        <v>306</v>
      </c>
      <c r="H72" s="4">
        <f t="shared" si="2"/>
        <v>370066.25000000605</v>
      </c>
    </row>
    <row r="73" spans="1:8" x14ac:dyDescent="0.3">
      <c r="A73" s="9" t="s">
        <v>50</v>
      </c>
      <c r="B73" s="1">
        <f>Qonto!B571</f>
        <v>45492</v>
      </c>
      <c r="C73" t="str">
        <f>Qonto!C571</f>
        <v>Me HEURTEL</v>
      </c>
      <c r="D73" t="s">
        <v>4</v>
      </c>
      <c r="E73" s="4">
        <f>Qonto!D571</f>
        <v>2688</v>
      </c>
      <c r="F73" s="4"/>
      <c r="G73" t="s">
        <v>209</v>
      </c>
      <c r="H73" s="4">
        <f t="shared" si="2"/>
        <v>367378.25000000605</v>
      </c>
    </row>
    <row r="74" spans="1:8" x14ac:dyDescent="0.3">
      <c r="A74" s="9" t="s">
        <v>50</v>
      </c>
      <c r="B74" s="1">
        <f>Qonto!B572</f>
        <v>45504</v>
      </c>
      <c r="C74" t="str">
        <f>Qonto!C572</f>
        <v>CHATELLIER SARL</v>
      </c>
      <c r="D74" t="s">
        <v>4</v>
      </c>
      <c r="E74" s="4"/>
      <c r="F74" s="4">
        <f>Qonto!E572</f>
        <v>110.47</v>
      </c>
      <c r="G74" t="s">
        <v>227</v>
      </c>
      <c r="H74" s="4">
        <f t="shared" si="2"/>
        <v>367488.72000000603</v>
      </c>
    </row>
    <row r="75" spans="1:8" x14ac:dyDescent="0.3">
      <c r="A75" s="9" t="s">
        <v>50</v>
      </c>
      <c r="B75" s="1">
        <f>Qonto!B573</f>
        <v>45516</v>
      </c>
      <c r="C75" t="str">
        <f>Qonto!C573</f>
        <v>THOMAS Thibault</v>
      </c>
      <c r="D75" t="s">
        <v>4</v>
      </c>
      <c r="E75" s="4">
        <f>Qonto!D573</f>
        <v>1000</v>
      </c>
      <c r="F75" s="4"/>
      <c r="G75" t="s">
        <v>321</v>
      </c>
      <c r="H75" s="4">
        <f t="shared" si="2"/>
        <v>366488.72000000603</v>
      </c>
    </row>
    <row r="76" spans="1:8" x14ac:dyDescent="0.3">
      <c r="A76" s="9" t="s">
        <v>50</v>
      </c>
      <c r="B76" s="1">
        <f>Qonto!B574</f>
        <v>45516</v>
      </c>
      <c r="C76" t="str">
        <f>Qonto!C574</f>
        <v>EDF</v>
      </c>
      <c r="D76" t="s">
        <v>4</v>
      </c>
      <c r="E76" s="4">
        <f>Qonto!D574</f>
        <v>21.1</v>
      </c>
      <c r="F76" s="4"/>
      <c r="G76" t="s">
        <v>306</v>
      </c>
      <c r="H76" s="4">
        <f t="shared" si="2"/>
        <v>366467.62000000605</v>
      </c>
    </row>
    <row r="77" spans="1:8" x14ac:dyDescent="0.3">
      <c r="A77" s="9" t="s">
        <v>50</v>
      </c>
      <c r="B77" s="1">
        <f>Qonto!B575</f>
        <v>45530</v>
      </c>
      <c r="C77" t="str">
        <f>Qonto!C575</f>
        <v>THOMAS Thibault</v>
      </c>
      <c r="D77" t="s">
        <v>4</v>
      </c>
      <c r="E77" s="4">
        <f>Qonto!D575</f>
        <v>1403.42</v>
      </c>
      <c r="F77" s="4"/>
      <c r="G77" t="s">
        <v>58</v>
      </c>
      <c r="H77" s="4">
        <f t="shared" ref="H77:H80" si="3">H76-E77+F77</f>
        <v>365064.20000000607</v>
      </c>
    </row>
    <row r="78" spans="1:8" x14ac:dyDescent="0.3">
      <c r="A78" s="9" t="s">
        <v>50</v>
      </c>
      <c r="B78" s="1">
        <f>Qonto!B576</f>
        <v>45530</v>
      </c>
      <c r="C78" t="str">
        <f>Qonto!C576</f>
        <v>THOMAS-BLONDEL Anne-Marie</v>
      </c>
      <c r="D78" t="s">
        <v>4</v>
      </c>
      <c r="E78" s="4">
        <f>Qonto!D576</f>
        <v>22365</v>
      </c>
      <c r="F78" s="4"/>
      <c r="G78" t="s">
        <v>46</v>
      </c>
      <c r="H78" s="4">
        <f t="shared" si="3"/>
        <v>342699.20000000607</v>
      </c>
    </row>
    <row r="79" spans="1:8" x14ac:dyDescent="0.3">
      <c r="A79" s="9" t="s">
        <v>50</v>
      </c>
      <c r="B79" s="1">
        <f>Qonto!B577</f>
        <v>45530</v>
      </c>
      <c r="C79" t="str">
        <f>Qonto!C577</f>
        <v>THOMAS Eric</v>
      </c>
      <c r="D79" t="s">
        <v>4</v>
      </c>
      <c r="E79" s="4">
        <f>Qonto!D577</f>
        <v>22545</v>
      </c>
      <c r="F79" s="4"/>
      <c r="G79" t="s">
        <v>48</v>
      </c>
      <c r="H79" s="4">
        <f t="shared" si="3"/>
        <v>320154.20000000607</v>
      </c>
    </row>
    <row r="80" spans="1:8" x14ac:dyDescent="0.3">
      <c r="A80" s="9" t="s">
        <v>50</v>
      </c>
      <c r="B80" s="1">
        <f>Qonto!B578</f>
        <v>45530</v>
      </c>
      <c r="C80" t="str">
        <f>Qonto!C578</f>
        <v>THOMAS Didier</v>
      </c>
      <c r="D80" t="s">
        <v>4</v>
      </c>
      <c r="E80" s="4">
        <f>Qonto!D578</f>
        <v>22545</v>
      </c>
      <c r="F80" s="4"/>
      <c r="G80" t="s">
        <v>47</v>
      </c>
      <c r="H80" s="4">
        <f t="shared" si="3"/>
        <v>297609.20000000607</v>
      </c>
    </row>
    <row r="81" spans="1:8" x14ac:dyDescent="0.3">
      <c r="A81" s="9" t="s">
        <v>50</v>
      </c>
      <c r="B81" s="1">
        <f>Qonto!B579</f>
        <v>45530</v>
      </c>
      <c r="C81" t="str">
        <f>Qonto!C579</f>
        <v>THOMAS Thibault</v>
      </c>
      <c r="D81" t="s">
        <v>4</v>
      </c>
      <c r="E81" s="4">
        <f>Qonto!D579</f>
        <v>22545</v>
      </c>
      <c r="F81" s="4"/>
      <c r="G81" t="s">
        <v>49</v>
      </c>
      <c r="H81" s="4">
        <f t="shared" ref="H81:H89" si="4">H80-E81+F81</f>
        <v>275064.20000000607</v>
      </c>
    </row>
    <row r="82" spans="1:8" x14ac:dyDescent="0.3">
      <c r="A82" s="9" t="s">
        <v>50</v>
      </c>
      <c r="B82" s="1">
        <f>Qonto!B580</f>
        <v>45537</v>
      </c>
      <c r="C82" t="str">
        <f>Qonto!C580</f>
        <v>THOMAS Thibault</v>
      </c>
      <c r="D82" t="s">
        <v>4</v>
      </c>
      <c r="E82" s="4">
        <f>Qonto!D580</f>
        <v>1000</v>
      </c>
      <c r="F82" s="4"/>
      <c r="G82" t="s">
        <v>321</v>
      </c>
      <c r="H82" s="4">
        <f t="shared" si="4"/>
        <v>274064.20000000607</v>
      </c>
    </row>
    <row r="83" spans="1:8" x14ac:dyDescent="0.3">
      <c r="A83" s="9" t="s">
        <v>50</v>
      </c>
      <c r="B83" s="1">
        <f>Qonto!B581</f>
        <v>45538</v>
      </c>
      <c r="C83" t="str">
        <f>Qonto!C581</f>
        <v>Bureau Vallée</v>
      </c>
      <c r="D83" t="s">
        <v>4</v>
      </c>
      <c r="E83" s="4">
        <f>Qonto!D581</f>
        <v>23.99</v>
      </c>
      <c r="F83" s="4"/>
      <c r="G83" t="s">
        <v>91</v>
      </c>
      <c r="H83" s="4">
        <f t="shared" si="4"/>
        <v>274040.21000000607</v>
      </c>
    </row>
    <row r="84" spans="1:8" x14ac:dyDescent="0.3">
      <c r="A84" s="9" t="s">
        <v>50</v>
      </c>
      <c r="B84" s="1">
        <f>Qonto!B582</f>
        <v>45539</v>
      </c>
      <c r="C84" t="str">
        <f>Qonto!C582</f>
        <v>Bureau Vallée</v>
      </c>
      <c r="D84" t="s">
        <v>4</v>
      </c>
      <c r="E84" s="4">
        <f>Qonto!D582</f>
        <v>422.9</v>
      </c>
      <c r="F84" s="4"/>
      <c r="G84" t="s">
        <v>91</v>
      </c>
      <c r="H84" s="4">
        <f t="shared" si="4"/>
        <v>273617.31000000605</v>
      </c>
    </row>
    <row r="85" spans="1:8" x14ac:dyDescent="0.3">
      <c r="A85" s="9" t="s">
        <v>50</v>
      </c>
      <c r="B85" s="1">
        <f>Qonto!B583</f>
        <v>45539</v>
      </c>
      <c r="C85" t="str">
        <f>Qonto!C583</f>
        <v>La Poste</v>
      </c>
      <c r="D85" t="s">
        <v>4</v>
      </c>
      <c r="E85" s="4">
        <f>Qonto!D583</f>
        <v>15.48</v>
      </c>
      <c r="F85" s="4"/>
      <c r="G85" t="s">
        <v>107</v>
      </c>
      <c r="H85" s="4">
        <f t="shared" si="4"/>
        <v>273601.83000000607</v>
      </c>
    </row>
    <row r="86" spans="1:8" x14ac:dyDescent="0.3">
      <c r="A86" s="9" t="s">
        <v>50</v>
      </c>
      <c r="B86" s="1">
        <f>Qonto!B584</f>
        <v>45544</v>
      </c>
      <c r="C86" t="str">
        <f>Qonto!C584</f>
        <v>SDC Flandre SUD ASL</v>
      </c>
      <c r="D86" t="s">
        <v>4</v>
      </c>
      <c r="E86" s="4">
        <f>Qonto!D584</f>
        <v>2758</v>
      </c>
      <c r="F86" s="4"/>
      <c r="G86" t="s">
        <v>187</v>
      </c>
      <c r="H86" s="4">
        <f t="shared" si="4"/>
        <v>270843.83000000607</v>
      </c>
    </row>
    <row r="87" spans="1:8" x14ac:dyDescent="0.3">
      <c r="A87" s="9" t="s">
        <v>50</v>
      </c>
      <c r="B87" s="1">
        <f>Qonto!B585</f>
        <v>45544</v>
      </c>
      <c r="C87" t="str">
        <f>Qonto!C585</f>
        <v>PAP annonce parking</v>
      </c>
      <c r="D87" t="s">
        <v>4</v>
      </c>
      <c r="E87" s="4">
        <f>Qonto!D585</f>
        <v>21</v>
      </c>
      <c r="F87" s="4"/>
      <c r="G87" t="s">
        <v>169</v>
      </c>
      <c r="H87" s="4">
        <f t="shared" si="4"/>
        <v>270822.83000000607</v>
      </c>
    </row>
    <row r="88" spans="1:8" x14ac:dyDescent="0.3">
      <c r="A88" s="9" t="s">
        <v>50</v>
      </c>
      <c r="B88" s="1">
        <f>Qonto!B586</f>
        <v>45545</v>
      </c>
      <c r="C88" t="str">
        <f>Qonto!C586</f>
        <v>Bureau Vallée</v>
      </c>
      <c r="D88" t="s">
        <v>4</v>
      </c>
      <c r="E88" s="4">
        <f>Qonto!D586</f>
        <v>11.44</v>
      </c>
      <c r="F88" s="4"/>
      <c r="G88" t="s">
        <v>91</v>
      </c>
      <c r="H88" s="4">
        <f t="shared" si="4"/>
        <v>270811.39000000607</v>
      </c>
    </row>
    <row r="89" spans="1:8" x14ac:dyDescent="0.3">
      <c r="A89" s="9" t="s">
        <v>50</v>
      </c>
      <c r="B89" s="1">
        <f>Qonto!B587</f>
        <v>45551</v>
      </c>
      <c r="C89" t="str">
        <f>Qonto!C587</f>
        <v>EDF</v>
      </c>
      <c r="D89" t="s">
        <v>4</v>
      </c>
      <c r="E89" s="4">
        <f>Qonto!D587</f>
        <v>18.8</v>
      </c>
      <c r="F89" s="4"/>
      <c r="G89" t="s">
        <v>306</v>
      </c>
      <c r="H89" s="4">
        <f t="shared" si="4"/>
        <v>270792.59000000608</v>
      </c>
    </row>
    <row r="90" spans="1:8" x14ac:dyDescent="0.3">
      <c r="A90" s="9" t="s">
        <v>50</v>
      </c>
      <c r="B90" s="1">
        <f>Qonto!B588</f>
        <v>45560</v>
      </c>
      <c r="C90" t="str">
        <f>Qonto!C588</f>
        <v>TVA</v>
      </c>
      <c r="D90" t="s">
        <v>4</v>
      </c>
      <c r="E90" s="4">
        <f>Qonto!D588</f>
        <v>34693</v>
      </c>
      <c r="F90" s="4"/>
      <c r="G90" t="s">
        <v>28</v>
      </c>
      <c r="H90" s="4">
        <f t="shared" ref="H90:H111" si="5">H89-E90+F90</f>
        <v>236099.59000000608</v>
      </c>
    </row>
    <row r="91" spans="1:8" x14ac:dyDescent="0.3">
      <c r="A91" s="9" t="s">
        <v>50</v>
      </c>
      <c r="B91" s="1">
        <f>Qonto!B589</f>
        <v>45560</v>
      </c>
      <c r="C91" t="str">
        <f>Qonto!C589</f>
        <v>Shred-it</v>
      </c>
      <c r="D91" t="s">
        <v>4</v>
      </c>
      <c r="E91" s="4">
        <f>Qonto!D589</f>
        <v>311.26</v>
      </c>
      <c r="F91" s="4"/>
      <c r="G91" t="s">
        <v>91</v>
      </c>
      <c r="H91" s="4">
        <f t="shared" si="5"/>
        <v>235788.33000000607</v>
      </c>
    </row>
    <row r="92" spans="1:8" x14ac:dyDescent="0.3">
      <c r="A92" s="9" t="s">
        <v>50</v>
      </c>
      <c r="B92" s="1">
        <f>Qonto!B590</f>
        <v>45565</v>
      </c>
      <c r="C92" t="str">
        <f>Qonto!C590</f>
        <v>CHATELLIER SARL</v>
      </c>
      <c r="D92" t="s">
        <v>4</v>
      </c>
      <c r="E92" s="4"/>
      <c r="F92" s="4">
        <f>Qonto!E590</f>
        <v>331.41</v>
      </c>
      <c r="G92" t="s">
        <v>227</v>
      </c>
      <c r="H92" s="4">
        <f t="shared" si="5"/>
        <v>236119.74000000607</v>
      </c>
    </row>
    <row r="93" spans="1:8" x14ac:dyDescent="0.3">
      <c r="A93" s="9" t="s">
        <v>50</v>
      </c>
      <c r="B93" s="1">
        <f>Qonto!B591</f>
        <v>45566</v>
      </c>
      <c r="C93" t="str">
        <f>Qonto!C591</f>
        <v>THOMAS Thibault</v>
      </c>
      <c r="D93" t="s">
        <v>4</v>
      </c>
      <c r="E93" s="4">
        <f>Qonto!D591</f>
        <v>1000</v>
      </c>
      <c r="F93" s="4"/>
      <c r="G93" t="s">
        <v>321</v>
      </c>
      <c r="H93" s="4">
        <f t="shared" si="5"/>
        <v>235119.74000000607</v>
      </c>
    </row>
    <row r="94" spans="1:8" x14ac:dyDescent="0.3">
      <c r="A94" s="9" t="s">
        <v>50</v>
      </c>
      <c r="B94" s="1">
        <f>Qonto!B592</f>
        <v>45567</v>
      </c>
      <c r="C94" t="str">
        <f>Qonto!C592</f>
        <v>THOMAS-BLONDEL Anne-Marie</v>
      </c>
      <c r="D94" t="s">
        <v>4</v>
      </c>
      <c r="E94" s="4">
        <f>Qonto!D592</f>
        <v>24850</v>
      </c>
      <c r="F94" s="4"/>
      <c r="G94" t="s">
        <v>46</v>
      </c>
      <c r="H94" s="4">
        <f t="shared" si="5"/>
        <v>210269.74000000607</v>
      </c>
    </row>
    <row r="95" spans="1:8" x14ac:dyDescent="0.3">
      <c r="A95" s="9" t="s">
        <v>50</v>
      </c>
      <c r="B95" s="1">
        <f>Qonto!B593</f>
        <v>45567</v>
      </c>
      <c r="C95" t="str">
        <f>Qonto!C593</f>
        <v>THOMAS Eric</v>
      </c>
      <c r="D95" t="s">
        <v>4</v>
      </c>
      <c r="E95" s="4">
        <f>Qonto!D593</f>
        <v>25050</v>
      </c>
      <c r="F95" s="4"/>
      <c r="G95" t="s">
        <v>48</v>
      </c>
      <c r="H95" s="4">
        <f t="shared" si="5"/>
        <v>185219.74000000607</v>
      </c>
    </row>
    <row r="96" spans="1:8" x14ac:dyDescent="0.3">
      <c r="A96" s="9" t="s">
        <v>50</v>
      </c>
      <c r="B96" s="1">
        <f>Qonto!B594</f>
        <v>45567</v>
      </c>
      <c r="C96" t="str">
        <f>Qonto!C594</f>
        <v>THOMAS Didier</v>
      </c>
      <c r="D96" t="s">
        <v>4</v>
      </c>
      <c r="E96" s="4">
        <f>Qonto!D594</f>
        <v>25050</v>
      </c>
      <c r="F96" s="4"/>
      <c r="G96" t="s">
        <v>47</v>
      </c>
      <c r="H96" s="4">
        <f t="shared" si="5"/>
        <v>160169.74000000607</v>
      </c>
    </row>
    <row r="97" spans="1:8" x14ac:dyDescent="0.3">
      <c r="A97" s="9" t="s">
        <v>50</v>
      </c>
      <c r="B97" s="1">
        <f>Qonto!B595</f>
        <v>45567</v>
      </c>
      <c r="C97" t="str">
        <f>Qonto!C595</f>
        <v>THOMAS Thibault</v>
      </c>
      <c r="D97" t="s">
        <v>4</v>
      </c>
      <c r="E97" s="4">
        <f>Qonto!D595</f>
        <v>25050</v>
      </c>
      <c r="F97" s="4"/>
      <c r="G97" t="s">
        <v>49</v>
      </c>
      <c r="H97" s="4">
        <f t="shared" si="5"/>
        <v>135119.74000000607</v>
      </c>
    </row>
    <row r="98" spans="1:8" x14ac:dyDescent="0.3">
      <c r="A98" s="9" t="s">
        <v>50</v>
      </c>
      <c r="B98" s="1">
        <f>Qonto!B596</f>
        <v>45567</v>
      </c>
      <c r="C98" t="str">
        <f>Qonto!C596</f>
        <v>La Plateforme</v>
      </c>
      <c r="D98" t="s">
        <v>4</v>
      </c>
      <c r="E98" s="4"/>
      <c r="F98" s="4">
        <f>Qonto!E596</f>
        <v>201839.48</v>
      </c>
      <c r="G98" t="s">
        <v>242</v>
      </c>
      <c r="H98" s="4">
        <f t="shared" si="5"/>
        <v>336959.22000000608</v>
      </c>
    </row>
    <row r="99" spans="1:8" x14ac:dyDescent="0.3">
      <c r="A99" s="9" t="s">
        <v>50</v>
      </c>
      <c r="B99" s="1">
        <f>Qonto!B597</f>
        <v>45579</v>
      </c>
      <c r="C99" t="str">
        <f>Qonto!C597</f>
        <v>DGL</v>
      </c>
      <c r="D99" t="s">
        <v>4</v>
      </c>
      <c r="E99" s="4">
        <f>Qonto!D597</f>
        <v>1050</v>
      </c>
      <c r="F99" s="4"/>
      <c r="G99" t="s">
        <v>29</v>
      </c>
      <c r="H99" s="4">
        <f t="shared" si="5"/>
        <v>335909.22000000608</v>
      </c>
    </row>
    <row r="100" spans="1:8" x14ac:dyDescent="0.3">
      <c r="A100" s="9" t="s">
        <v>50</v>
      </c>
      <c r="B100" s="1">
        <f>Qonto!B598</f>
        <v>45579</v>
      </c>
      <c r="C100" t="str">
        <f>Qonto!C598</f>
        <v>EDF</v>
      </c>
      <c r="D100" t="s">
        <v>4</v>
      </c>
      <c r="E100" s="4">
        <f>Qonto!D598</f>
        <v>61.38</v>
      </c>
      <c r="F100" s="4"/>
      <c r="G100" t="s">
        <v>306</v>
      </c>
      <c r="H100" s="4">
        <f t="shared" si="5"/>
        <v>335847.84000000608</v>
      </c>
    </row>
    <row r="101" spans="1:8" x14ac:dyDescent="0.3">
      <c r="A101" s="9" t="s">
        <v>50</v>
      </c>
      <c r="B101" s="1">
        <f>Qonto!B599</f>
        <v>45587</v>
      </c>
      <c r="C101" t="str">
        <f>Qonto!C599</f>
        <v>SDC Flandre SUD ASL</v>
      </c>
      <c r="D101" t="s">
        <v>4</v>
      </c>
      <c r="E101" s="4">
        <f>Qonto!D599</f>
        <v>134.63</v>
      </c>
      <c r="F101" s="4"/>
      <c r="G101" t="s">
        <v>187</v>
      </c>
      <c r="H101" s="4">
        <f t="shared" si="5"/>
        <v>335713.21000000607</v>
      </c>
    </row>
    <row r="102" spans="1:8" x14ac:dyDescent="0.3">
      <c r="A102" s="9" t="s">
        <v>50</v>
      </c>
      <c r="B102" s="1">
        <f>Qonto!B600</f>
        <v>45590</v>
      </c>
      <c r="C102" t="str">
        <f>Qonto!C600</f>
        <v>Taxes Foncières</v>
      </c>
      <c r="D102" t="s">
        <v>4</v>
      </c>
      <c r="E102" s="4">
        <f>Qonto!D600</f>
        <v>39025</v>
      </c>
      <c r="F102" s="4"/>
      <c r="G102" t="s">
        <v>30</v>
      </c>
      <c r="H102" s="4">
        <f t="shared" si="5"/>
        <v>296688.21000000607</v>
      </c>
    </row>
    <row r="103" spans="1:8" x14ac:dyDescent="0.3">
      <c r="A103" s="9" t="s">
        <v>50</v>
      </c>
      <c r="B103" s="1">
        <f>Qonto!B601</f>
        <v>45593</v>
      </c>
      <c r="C103" t="str">
        <f>Qonto!C601</f>
        <v>SDC Flandre SUD ASL</v>
      </c>
      <c r="D103" t="s">
        <v>4</v>
      </c>
      <c r="E103" s="4">
        <f>Qonto!D601</f>
        <v>1495.09</v>
      </c>
      <c r="F103" s="4"/>
      <c r="G103" t="s">
        <v>187</v>
      </c>
      <c r="H103" s="4">
        <f t="shared" si="5"/>
        <v>295193.12000000605</v>
      </c>
    </row>
    <row r="104" spans="1:8" x14ac:dyDescent="0.3">
      <c r="A104" s="9" t="s">
        <v>50</v>
      </c>
      <c r="B104" s="1">
        <f>Qonto!B602</f>
        <v>45593</v>
      </c>
      <c r="C104" t="str">
        <f>Qonto!C602</f>
        <v>Transavia</v>
      </c>
      <c r="D104" t="s">
        <v>4</v>
      </c>
      <c r="E104" s="4">
        <f>Qonto!D602</f>
        <v>201</v>
      </c>
      <c r="F104" s="4"/>
      <c r="G104" t="s">
        <v>108</v>
      </c>
      <c r="H104" s="4">
        <f t="shared" si="5"/>
        <v>294992.12000000605</v>
      </c>
    </row>
    <row r="105" spans="1:8" x14ac:dyDescent="0.3">
      <c r="A105" s="9" t="s">
        <v>50</v>
      </c>
      <c r="B105" s="1">
        <f>Qonto!B603</f>
        <v>45593</v>
      </c>
      <c r="C105" t="str">
        <f>Qonto!C603</f>
        <v>Transavia</v>
      </c>
      <c r="D105" t="s">
        <v>4</v>
      </c>
      <c r="E105" s="4">
        <f>Qonto!D603</f>
        <v>171</v>
      </c>
      <c r="F105" s="4"/>
      <c r="G105" t="s">
        <v>108</v>
      </c>
      <c r="H105" s="4">
        <f t="shared" si="5"/>
        <v>294821.12000000605</v>
      </c>
    </row>
    <row r="106" spans="1:8" x14ac:dyDescent="0.3">
      <c r="A106" s="9" t="s">
        <v>50</v>
      </c>
      <c r="B106" s="1">
        <f>Qonto!B604</f>
        <v>45595</v>
      </c>
      <c r="C106" t="str">
        <f>Qonto!C604</f>
        <v>GARRAUD</v>
      </c>
      <c r="D106" t="s">
        <v>4</v>
      </c>
      <c r="E106" s="4">
        <f>Qonto!D604</f>
        <v>4200</v>
      </c>
      <c r="F106" s="4"/>
      <c r="G106" t="s">
        <v>230</v>
      </c>
      <c r="H106" s="4">
        <f t="shared" si="5"/>
        <v>290621.12000000605</v>
      </c>
    </row>
    <row r="107" spans="1:8" x14ac:dyDescent="0.3">
      <c r="A107" s="9" t="s">
        <v>50</v>
      </c>
      <c r="B107" s="1">
        <f>Qonto!B605</f>
        <v>45600</v>
      </c>
      <c r="C107" t="str">
        <f>Qonto!C605</f>
        <v>THOMAS Thibault</v>
      </c>
      <c r="D107" t="s">
        <v>4</v>
      </c>
      <c r="E107" s="4">
        <f>Qonto!D605</f>
        <v>1000</v>
      </c>
      <c r="F107" s="4"/>
      <c r="G107" t="s">
        <v>321</v>
      </c>
      <c r="H107" s="4">
        <f t="shared" si="5"/>
        <v>289621.12000000605</v>
      </c>
    </row>
    <row r="108" spans="1:8" x14ac:dyDescent="0.3">
      <c r="A108" s="9" t="s">
        <v>50</v>
      </c>
      <c r="B108" s="1">
        <f>Qonto!B606</f>
        <v>45600</v>
      </c>
      <c r="C108" t="str">
        <f>Qonto!C606</f>
        <v>Me HEURTEL</v>
      </c>
      <c r="D108" t="s">
        <v>4</v>
      </c>
      <c r="E108" s="4">
        <f>Qonto!D606</f>
        <v>756</v>
      </c>
      <c r="F108" s="4"/>
      <c r="G108" t="s">
        <v>209</v>
      </c>
      <c r="H108" s="4">
        <f t="shared" si="5"/>
        <v>288865.12000000605</v>
      </c>
    </row>
    <row r="109" spans="1:8" x14ac:dyDescent="0.3">
      <c r="A109" s="9" t="s">
        <v>50</v>
      </c>
      <c r="B109" s="1">
        <f>Qonto!B607</f>
        <v>45610</v>
      </c>
      <c r="C109" t="str">
        <f>Qonto!C607</f>
        <v>EDF</v>
      </c>
      <c r="D109" t="s">
        <v>4</v>
      </c>
      <c r="E109" s="4">
        <f>Qonto!D607</f>
        <v>43.03</v>
      </c>
      <c r="F109" s="4"/>
      <c r="G109" t="s">
        <v>306</v>
      </c>
      <c r="H109" s="4">
        <f t="shared" si="5"/>
        <v>288822.09000000602</v>
      </c>
    </row>
    <row r="110" spans="1:8" x14ac:dyDescent="0.3">
      <c r="A110" s="9" t="s">
        <v>50</v>
      </c>
      <c r="B110" s="1">
        <f>Qonto!B608</f>
        <v>45617</v>
      </c>
      <c r="C110" t="str">
        <f>Qonto!C608</f>
        <v>TVA</v>
      </c>
      <c r="D110" t="s">
        <v>4</v>
      </c>
      <c r="E110" s="4">
        <f>Qonto!D608</f>
        <v>32262</v>
      </c>
      <c r="F110" s="4"/>
      <c r="G110" t="s">
        <v>28</v>
      </c>
      <c r="H110" s="4">
        <f t="shared" si="5"/>
        <v>256560.09000000602</v>
      </c>
    </row>
    <row r="111" spans="1:8" x14ac:dyDescent="0.3">
      <c r="A111" s="9" t="s">
        <v>50</v>
      </c>
      <c r="B111" s="1">
        <f>Qonto!B609</f>
        <v>45618</v>
      </c>
      <c r="C111" t="str">
        <f>Qonto!C609</f>
        <v>Transavia</v>
      </c>
      <c r="D111" t="s">
        <v>4</v>
      </c>
      <c r="E111" s="4">
        <f>Qonto!D609</f>
        <v>179</v>
      </c>
      <c r="F111" s="4"/>
      <c r="G111" t="s">
        <v>108</v>
      </c>
      <c r="H111" s="4">
        <f t="shared" si="5"/>
        <v>256381.09000000602</v>
      </c>
    </row>
    <row r="112" spans="1:8" x14ac:dyDescent="0.3">
      <c r="A112" s="9" t="s">
        <v>50</v>
      </c>
      <c r="B112" s="1">
        <f>Qonto!B610</f>
        <v>45620</v>
      </c>
      <c r="C112" t="str">
        <f>Qonto!C610</f>
        <v>Aéroport Montpellier</v>
      </c>
      <c r="D112" t="s">
        <v>4</v>
      </c>
      <c r="E112" s="4">
        <f>Qonto!D610</f>
        <v>35</v>
      </c>
      <c r="F112" s="4"/>
      <c r="G112" t="s">
        <v>108</v>
      </c>
      <c r="H112" s="4">
        <f t="shared" ref="H112:H123" si="6">H111-E112+F112</f>
        <v>256346.09000000602</v>
      </c>
    </row>
    <row r="113" spans="1:8" x14ac:dyDescent="0.3">
      <c r="A113" s="9" t="s">
        <v>50</v>
      </c>
      <c r="B113" s="1">
        <f>Qonto!B611</f>
        <v>45623</v>
      </c>
      <c r="C113" t="str">
        <f>Qonto!C611</f>
        <v>THOMAS-BLONDEL Anne-Marie</v>
      </c>
      <c r="D113" t="s">
        <v>4</v>
      </c>
      <c r="E113" s="4">
        <f>Qonto!D611</f>
        <v>19880</v>
      </c>
      <c r="F113" s="4"/>
      <c r="G113" t="s">
        <v>46</v>
      </c>
      <c r="H113" s="4">
        <f t="shared" si="6"/>
        <v>236466.09000000602</v>
      </c>
    </row>
    <row r="114" spans="1:8" x14ac:dyDescent="0.3">
      <c r="A114" s="9" t="s">
        <v>50</v>
      </c>
      <c r="B114" s="1">
        <f>Qonto!B612</f>
        <v>45623</v>
      </c>
      <c r="C114" t="str">
        <f>Qonto!C612</f>
        <v>THOMAS Eric</v>
      </c>
      <c r="D114" t="s">
        <v>4</v>
      </c>
      <c r="E114" s="4">
        <f>Qonto!D612</f>
        <v>20040</v>
      </c>
      <c r="F114" s="4"/>
      <c r="G114" t="s">
        <v>48</v>
      </c>
      <c r="H114" s="4">
        <f t="shared" si="6"/>
        <v>216426.09000000602</v>
      </c>
    </row>
    <row r="115" spans="1:8" x14ac:dyDescent="0.3">
      <c r="A115" s="9" t="s">
        <v>50</v>
      </c>
      <c r="B115" s="1">
        <f>Qonto!B613</f>
        <v>45623</v>
      </c>
      <c r="C115" t="str">
        <f>Qonto!C613</f>
        <v>THOMAS Didier</v>
      </c>
      <c r="D115" t="s">
        <v>4</v>
      </c>
      <c r="E115" s="4">
        <f>Qonto!D613</f>
        <v>20040</v>
      </c>
      <c r="F115" s="4"/>
      <c r="G115" t="s">
        <v>47</v>
      </c>
      <c r="H115" s="4">
        <f t="shared" si="6"/>
        <v>196386.09000000602</v>
      </c>
    </row>
    <row r="116" spans="1:8" x14ac:dyDescent="0.3">
      <c r="A116" s="9" t="s">
        <v>50</v>
      </c>
      <c r="B116" s="1">
        <f>Qonto!B614</f>
        <v>45623</v>
      </c>
      <c r="C116" t="str">
        <f>Qonto!C614</f>
        <v>THOMAS Thibault</v>
      </c>
      <c r="D116" t="s">
        <v>4</v>
      </c>
      <c r="E116" s="4">
        <f>Qonto!D614</f>
        <v>15040</v>
      </c>
      <c r="F116" s="4"/>
      <c r="G116" t="s">
        <v>49</v>
      </c>
      <c r="H116" s="4">
        <f t="shared" si="6"/>
        <v>181346.09000000602</v>
      </c>
    </row>
    <row r="117" spans="1:8" x14ac:dyDescent="0.3">
      <c r="A117" s="9" t="s">
        <v>50</v>
      </c>
      <c r="B117" s="1">
        <f>Qonto!B615</f>
        <v>45623</v>
      </c>
      <c r="C117" t="str">
        <f>Qonto!C615</f>
        <v>THOMAS Thibault</v>
      </c>
      <c r="D117" t="s">
        <v>4</v>
      </c>
      <c r="E117" s="4">
        <f>Qonto!D615</f>
        <v>5000</v>
      </c>
      <c r="F117" s="4"/>
      <c r="G117" t="s">
        <v>49</v>
      </c>
      <c r="H117" s="4">
        <f t="shared" si="6"/>
        <v>176346.09000000602</v>
      </c>
    </row>
    <row r="118" spans="1:8" x14ac:dyDescent="0.3">
      <c r="A118" s="9" t="s">
        <v>50</v>
      </c>
      <c r="B118" s="1">
        <f>Qonto!B616</f>
        <v>45628</v>
      </c>
      <c r="C118" t="str">
        <f>Qonto!C616</f>
        <v>THOMAS Thibault</v>
      </c>
      <c r="D118" t="s">
        <v>4</v>
      </c>
      <c r="E118" s="4">
        <f>Qonto!D616</f>
        <v>1000</v>
      </c>
      <c r="F118" s="4"/>
      <c r="G118" t="s">
        <v>321</v>
      </c>
      <c r="H118" s="4">
        <f t="shared" si="6"/>
        <v>175346.09000000602</v>
      </c>
    </row>
    <row r="119" spans="1:8" x14ac:dyDescent="0.3">
      <c r="A119" s="9" t="s">
        <v>50</v>
      </c>
      <c r="B119" s="1">
        <f>Qonto!B617</f>
        <v>45636</v>
      </c>
      <c r="C119" t="str">
        <f>Qonto!C617</f>
        <v>EDF</v>
      </c>
      <c r="D119" t="s">
        <v>4</v>
      </c>
      <c r="E119" s="4">
        <f>Qonto!D617</f>
        <v>131.27000000000001</v>
      </c>
      <c r="F119" s="4"/>
      <c r="G119" t="s">
        <v>306</v>
      </c>
      <c r="H119" s="4">
        <f t="shared" si="6"/>
        <v>175214.82000000603</v>
      </c>
    </row>
    <row r="120" spans="1:8" x14ac:dyDescent="0.3">
      <c r="A120" s="9" t="s">
        <v>50</v>
      </c>
      <c r="B120" s="1">
        <f>Qonto!B618</f>
        <v>45638</v>
      </c>
      <c r="C120" t="str">
        <f>Qonto!C618</f>
        <v>La Poste</v>
      </c>
      <c r="D120" t="s">
        <v>4</v>
      </c>
      <c r="E120" s="4">
        <f>Qonto!D618</f>
        <v>7.18</v>
      </c>
      <c r="F120" s="4"/>
      <c r="G120" t="s">
        <v>107</v>
      </c>
      <c r="H120" s="4">
        <f t="shared" si="6"/>
        <v>175207.64000000604</v>
      </c>
    </row>
    <row r="121" spans="1:8" x14ac:dyDescent="0.3">
      <c r="A121" s="9" t="s">
        <v>50</v>
      </c>
      <c r="B121" s="1">
        <f>Qonto!B619</f>
        <v>45641</v>
      </c>
      <c r="C121" t="str">
        <f>Qonto!C619</f>
        <v>CFE</v>
      </c>
      <c r="D121" t="s">
        <v>4</v>
      </c>
      <c r="E121" s="4">
        <f>Qonto!D619</f>
        <v>1367</v>
      </c>
      <c r="F121" s="4"/>
      <c r="G121" t="s">
        <v>334</v>
      </c>
      <c r="H121" s="4">
        <f t="shared" si="6"/>
        <v>173840.64000000604</v>
      </c>
    </row>
    <row r="122" spans="1:8" x14ac:dyDescent="0.3">
      <c r="A122" s="9" t="s">
        <v>50</v>
      </c>
      <c r="B122" s="1">
        <f>Qonto!B620</f>
        <v>45653</v>
      </c>
      <c r="C122" t="str">
        <f>Qonto!C620</f>
        <v>Virement BNP</v>
      </c>
      <c r="D122" t="s">
        <v>4</v>
      </c>
      <c r="E122" s="4">
        <f>Qonto!D620</f>
        <v>20000</v>
      </c>
      <c r="F122" s="4"/>
      <c r="G122" t="s">
        <v>135</v>
      </c>
      <c r="H122" s="4">
        <f t="shared" si="6"/>
        <v>153840.64000000604</v>
      </c>
    </row>
    <row r="123" spans="1:8" x14ac:dyDescent="0.3">
      <c r="A123" s="9" t="s">
        <v>50</v>
      </c>
      <c r="B123" s="1">
        <f>Qonto!B621</f>
        <v>45653</v>
      </c>
      <c r="C123" t="str">
        <f>Qonto!C621</f>
        <v>THOMAS Thibault</v>
      </c>
      <c r="D123" t="s">
        <v>4</v>
      </c>
      <c r="E123" s="4">
        <f>Qonto!D621</f>
        <v>1828.4</v>
      </c>
      <c r="F123" s="4"/>
      <c r="G123" t="s">
        <v>58</v>
      </c>
      <c r="H123" s="4">
        <f t="shared" si="6"/>
        <v>152012.24000000604</v>
      </c>
    </row>
    <row r="124" spans="1:8" x14ac:dyDescent="0.3">
      <c r="F124" s="4"/>
      <c r="H124" s="4"/>
    </row>
    <row r="125" spans="1:8" x14ac:dyDescent="0.3">
      <c r="F125" s="4"/>
      <c r="H125" s="4"/>
    </row>
    <row r="126" spans="1:8" x14ac:dyDescent="0.3">
      <c r="F126" s="4"/>
      <c r="H126" s="4"/>
    </row>
    <row r="127" spans="1:8" x14ac:dyDescent="0.3">
      <c r="F127" s="4"/>
      <c r="H127" s="4"/>
    </row>
    <row r="128" spans="1:8" x14ac:dyDescent="0.3">
      <c r="F128" s="4"/>
      <c r="H128" s="4"/>
    </row>
    <row r="129" spans="2:8" x14ac:dyDescent="0.3">
      <c r="B129" s="1"/>
      <c r="E129" s="4"/>
      <c r="F129" s="4"/>
      <c r="H129" s="4"/>
    </row>
    <row r="130" spans="2:8" x14ac:dyDescent="0.3">
      <c r="B130" s="1"/>
      <c r="E130" s="4"/>
      <c r="F130" s="4"/>
      <c r="H130" s="4"/>
    </row>
    <row r="131" spans="2:8" x14ac:dyDescent="0.3">
      <c r="B131" s="1"/>
      <c r="E131" s="4"/>
      <c r="F131" s="4"/>
      <c r="H131" s="4"/>
    </row>
    <row r="132" spans="2:8" x14ac:dyDescent="0.3">
      <c r="B132" s="1"/>
      <c r="E132" s="4"/>
      <c r="F132" s="4"/>
      <c r="H132" s="4"/>
    </row>
    <row r="133" spans="2:8" x14ac:dyDescent="0.3">
      <c r="B133" s="1"/>
      <c r="E133" s="4"/>
      <c r="F133" s="4"/>
      <c r="H133" s="4"/>
    </row>
    <row r="134" spans="2:8" x14ac:dyDescent="0.3">
      <c r="B134" s="1"/>
      <c r="E134" s="4"/>
      <c r="F134" s="4"/>
      <c r="H134" s="4"/>
    </row>
    <row r="135" spans="2:8" x14ac:dyDescent="0.3">
      <c r="B135" s="1"/>
      <c r="E135" s="4"/>
      <c r="F135" s="4"/>
      <c r="H135" s="4"/>
    </row>
    <row r="136" spans="2:8" x14ac:dyDescent="0.3">
      <c r="B136" s="1"/>
      <c r="E136" s="4"/>
      <c r="F136" s="4"/>
      <c r="H136" s="4"/>
    </row>
    <row r="137" spans="2:8" x14ac:dyDescent="0.3">
      <c r="B137" s="1"/>
      <c r="E137" s="4"/>
      <c r="F137" s="4"/>
      <c r="H137" s="4"/>
    </row>
    <row r="138" spans="2:8" x14ac:dyDescent="0.3">
      <c r="B138" s="1"/>
      <c r="E138" s="4"/>
      <c r="F138" s="4"/>
      <c r="H138" s="4"/>
    </row>
    <row r="139" spans="2:8" x14ac:dyDescent="0.3">
      <c r="B139" s="1"/>
      <c r="E139" s="4"/>
      <c r="F139" s="4"/>
      <c r="H139" s="4"/>
    </row>
    <row r="140" spans="2:8" x14ac:dyDescent="0.3">
      <c r="B140" s="1"/>
      <c r="E140" s="4"/>
      <c r="F140" s="4"/>
      <c r="H140" s="4"/>
    </row>
    <row r="141" spans="2:8" x14ac:dyDescent="0.3">
      <c r="B141" s="1"/>
      <c r="E141" s="4"/>
      <c r="F141" s="4"/>
      <c r="H141" s="4"/>
    </row>
    <row r="142" spans="2:8" x14ac:dyDescent="0.3">
      <c r="B142" s="1"/>
      <c r="E142" s="4"/>
      <c r="F142" s="4"/>
      <c r="H142" s="4"/>
    </row>
    <row r="143" spans="2:8" x14ac:dyDescent="0.3">
      <c r="B143" s="1"/>
      <c r="E143" s="4"/>
      <c r="F143" s="4"/>
      <c r="H143" s="4"/>
    </row>
    <row r="144" spans="2:8" x14ac:dyDescent="0.3">
      <c r="B144" s="1"/>
      <c r="E144" s="4"/>
      <c r="F144" s="4"/>
      <c r="H144" s="4"/>
    </row>
    <row r="145" spans="2:8" x14ac:dyDescent="0.3">
      <c r="B145" s="1"/>
      <c r="E145" s="4"/>
      <c r="F145" s="4"/>
      <c r="H145" s="4"/>
    </row>
    <row r="146" spans="2:8" x14ac:dyDescent="0.3">
      <c r="B146" s="1"/>
      <c r="E146" s="4"/>
      <c r="F146" s="4"/>
      <c r="H146" s="4"/>
    </row>
    <row r="147" spans="2:8" x14ac:dyDescent="0.3">
      <c r="B147" s="1"/>
      <c r="E147" s="4"/>
      <c r="F147" s="4"/>
      <c r="H147" s="4"/>
    </row>
    <row r="148" spans="2:8" x14ac:dyDescent="0.3">
      <c r="B148" s="1"/>
      <c r="E148" s="4"/>
      <c r="F148" s="4"/>
      <c r="H148" s="4"/>
    </row>
    <row r="149" spans="2:8" x14ac:dyDescent="0.3">
      <c r="B149" s="1"/>
      <c r="E149" s="4"/>
      <c r="F149" s="4"/>
      <c r="H149" s="4"/>
    </row>
    <row r="150" spans="2:8" x14ac:dyDescent="0.3">
      <c r="B150" s="1"/>
      <c r="E150" s="4"/>
      <c r="F150" s="4"/>
      <c r="H150" s="4"/>
    </row>
    <row r="151" spans="2:8" x14ac:dyDescent="0.3">
      <c r="B151" s="1"/>
      <c r="E151" s="4"/>
      <c r="F151" s="4"/>
      <c r="H151" s="4"/>
    </row>
    <row r="152" spans="2:8" x14ac:dyDescent="0.3">
      <c r="B152" s="1"/>
      <c r="E152" s="4"/>
      <c r="F152" s="4"/>
      <c r="H152" s="4"/>
    </row>
    <row r="153" spans="2:8" x14ac:dyDescent="0.3">
      <c r="B153" s="1"/>
      <c r="E153" s="4"/>
      <c r="F153" s="4"/>
      <c r="H153" s="4"/>
    </row>
    <row r="154" spans="2:8" x14ac:dyDescent="0.3">
      <c r="B154" s="1"/>
      <c r="E154" s="4"/>
      <c r="F154" s="4"/>
      <c r="H154" s="4"/>
    </row>
    <row r="155" spans="2:8" x14ac:dyDescent="0.3">
      <c r="B155" s="1"/>
      <c r="E155" s="4"/>
      <c r="F155" s="4"/>
      <c r="H155" s="4"/>
    </row>
    <row r="156" spans="2:8" x14ac:dyDescent="0.3">
      <c r="B156" s="1"/>
      <c r="E156" s="4"/>
      <c r="F156" s="4"/>
      <c r="H156" s="4"/>
    </row>
    <row r="157" spans="2:8" x14ac:dyDescent="0.3">
      <c r="B157" s="1"/>
      <c r="E157" s="4"/>
      <c r="F157" s="4"/>
      <c r="H157" s="4"/>
    </row>
    <row r="158" spans="2:8" x14ac:dyDescent="0.3">
      <c r="B158" s="1"/>
      <c r="E158" s="4"/>
      <c r="F158" s="4"/>
      <c r="H158" s="4"/>
    </row>
    <row r="159" spans="2:8" x14ac:dyDescent="0.3">
      <c r="B159" s="1"/>
      <c r="E159" s="4"/>
      <c r="F159" s="4"/>
      <c r="H159" s="4"/>
    </row>
    <row r="160" spans="2:8" x14ac:dyDescent="0.3">
      <c r="B160" s="1"/>
      <c r="E160" s="4"/>
      <c r="F160" s="4"/>
      <c r="H160" s="4"/>
    </row>
    <row r="161" spans="2:8" x14ac:dyDescent="0.3">
      <c r="B161" s="1"/>
      <c r="E161" s="4"/>
      <c r="F161" s="4"/>
      <c r="H161" s="4"/>
    </row>
    <row r="162" spans="2:8" x14ac:dyDescent="0.3">
      <c r="B162" s="1"/>
      <c r="E162" s="4"/>
      <c r="F162" s="4"/>
      <c r="H162" s="4"/>
    </row>
    <row r="163" spans="2:8" x14ac:dyDescent="0.3">
      <c r="B163" s="1"/>
      <c r="E163" s="4"/>
      <c r="F163" s="4"/>
      <c r="H163" s="4"/>
    </row>
    <row r="164" spans="2:8" x14ac:dyDescent="0.3">
      <c r="B164" s="1"/>
      <c r="E164" s="4"/>
      <c r="F164" s="4"/>
      <c r="H164" s="4"/>
    </row>
    <row r="165" spans="2:8" x14ac:dyDescent="0.3">
      <c r="B165" s="1"/>
      <c r="E165" s="4"/>
      <c r="F165" s="4"/>
      <c r="H165" s="4"/>
    </row>
    <row r="166" spans="2:8" x14ac:dyDescent="0.3">
      <c r="B166" s="1"/>
      <c r="E166" s="4"/>
      <c r="F166" s="4"/>
      <c r="H166" s="4"/>
    </row>
    <row r="167" spans="2:8" x14ac:dyDescent="0.3">
      <c r="B167" s="1"/>
      <c r="E167" s="4"/>
      <c r="F167" s="4"/>
      <c r="H167" s="4"/>
    </row>
    <row r="168" spans="2:8" x14ac:dyDescent="0.3">
      <c r="B168" s="1"/>
      <c r="E168" s="4"/>
      <c r="F168" s="4"/>
      <c r="H168" s="4"/>
    </row>
    <row r="169" spans="2:8" x14ac:dyDescent="0.3">
      <c r="B169" s="1"/>
      <c r="E169" s="4"/>
      <c r="F169" s="4"/>
      <c r="H169" s="4"/>
    </row>
    <row r="170" spans="2:8" x14ac:dyDescent="0.3">
      <c r="B170" s="1"/>
      <c r="E170" s="4"/>
      <c r="F170" s="4"/>
      <c r="H170" s="4"/>
    </row>
    <row r="171" spans="2:8" x14ac:dyDescent="0.3">
      <c r="B171" s="1"/>
      <c r="E171" s="4"/>
      <c r="F171" s="4"/>
      <c r="H171" s="4"/>
    </row>
    <row r="172" spans="2:8" x14ac:dyDescent="0.3">
      <c r="B172" s="1"/>
      <c r="E172" s="4"/>
      <c r="F172" s="4"/>
      <c r="H172" s="4"/>
    </row>
    <row r="173" spans="2:8" x14ac:dyDescent="0.3">
      <c r="B173" s="1"/>
      <c r="E173" s="4"/>
      <c r="F173" s="4"/>
      <c r="H173" s="4"/>
    </row>
    <row r="174" spans="2:8" x14ac:dyDescent="0.3">
      <c r="B174" s="1"/>
      <c r="E174" s="4"/>
      <c r="F174" s="4"/>
      <c r="H174" s="4"/>
    </row>
    <row r="175" spans="2:8" x14ac:dyDescent="0.3">
      <c r="B175" s="1"/>
      <c r="E175" s="4"/>
      <c r="F175" s="4"/>
      <c r="H175" s="4"/>
    </row>
    <row r="176" spans="2:8" x14ac:dyDescent="0.3">
      <c r="B176" s="1"/>
      <c r="E176" s="4"/>
      <c r="F176" s="4"/>
      <c r="H176" s="4"/>
    </row>
    <row r="177" spans="2:8" x14ac:dyDescent="0.3">
      <c r="B177" s="1"/>
      <c r="E177" s="4"/>
      <c r="F177" s="4"/>
      <c r="H177" s="4"/>
    </row>
    <row r="178" spans="2:8" x14ac:dyDescent="0.3">
      <c r="B178" s="1"/>
      <c r="E178" s="4"/>
      <c r="F178" s="4"/>
      <c r="H178" s="4"/>
    </row>
    <row r="179" spans="2:8" x14ac:dyDescent="0.3">
      <c r="B179" s="1"/>
      <c r="E179" s="4"/>
      <c r="F179" s="4"/>
      <c r="H179" s="4"/>
    </row>
    <row r="180" spans="2:8" x14ac:dyDescent="0.3">
      <c r="B180" s="1"/>
      <c r="E180" s="4"/>
      <c r="F180" s="4"/>
      <c r="H180" s="4"/>
    </row>
    <row r="181" spans="2:8" x14ac:dyDescent="0.3">
      <c r="B181" s="1"/>
      <c r="E181" s="4"/>
      <c r="F181" s="4"/>
      <c r="H181" s="4"/>
    </row>
    <row r="182" spans="2:8" x14ac:dyDescent="0.3">
      <c r="B182" s="1"/>
      <c r="E182" s="4"/>
      <c r="F182" s="4"/>
      <c r="H182" s="4"/>
    </row>
    <row r="183" spans="2:8" x14ac:dyDescent="0.3">
      <c r="B183" s="1"/>
      <c r="E183" s="4"/>
      <c r="F183" s="4"/>
      <c r="H183" s="4"/>
    </row>
    <row r="184" spans="2:8" x14ac:dyDescent="0.3">
      <c r="B184" s="1"/>
      <c r="E184" s="4"/>
      <c r="F184" s="4"/>
      <c r="H184" s="4"/>
    </row>
    <row r="185" spans="2:8" x14ac:dyDescent="0.3">
      <c r="B185" s="1"/>
      <c r="E185" s="4"/>
      <c r="F185" s="4"/>
      <c r="H185" s="4"/>
    </row>
    <row r="186" spans="2:8" x14ac:dyDescent="0.3">
      <c r="B186" s="1"/>
      <c r="E186" s="4"/>
      <c r="F186" s="4"/>
      <c r="H186" s="4"/>
    </row>
    <row r="187" spans="2:8" x14ac:dyDescent="0.3">
      <c r="B187" s="1"/>
      <c r="E187" s="4"/>
      <c r="F187" s="4"/>
      <c r="H187" s="4"/>
    </row>
    <row r="188" spans="2:8" x14ac:dyDescent="0.3">
      <c r="B188" s="1"/>
      <c r="E188" s="4"/>
      <c r="F188" s="4"/>
      <c r="H188" s="4"/>
    </row>
    <row r="189" spans="2:8" x14ac:dyDescent="0.3">
      <c r="B189" s="1"/>
      <c r="E189" s="4"/>
      <c r="F189" s="4"/>
      <c r="H189" s="4"/>
    </row>
    <row r="190" spans="2:8" x14ac:dyDescent="0.3">
      <c r="B190" s="1"/>
      <c r="E190" s="4"/>
      <c r="F190" s="4"/>
      <c r="H190" s="4"/>
    </row>
    <row r="191" spans="2:8" x14ac:dyDescent="0.3">
      <c r="B191" s="1"/>
      <c r="E191" s="4"/>
      <c r="F191" s="4"/>
      <c r="H191" s="4"/>
    </row>
    <row r="192" spans="2:8" x14ac:dyDescent="0.3">
      <c r="B192" s="1"/>
      <c r="E192" s="4"/>
      <c r="F192" s="4"/>
      <c r="H192" s="4"/>
    </row>
    <row r="193" spans="2:8" x14ac:dyDescent="0.3">
      <c r="B193" s="1"/>
      <c r="E193" s="4"/>
      <c r="F193" s="4"/>
      <c r="H193" s="4"/>
    </row>
    <row r="194" spans="2:8" x14ac:dyDescent="0.3">
      <c r="B194" s="1"/>
      <c r="E194" s="4"/>
      <c r="F194" s="4"/>
      <c r="H194" s="4"/>
    </row>
    <row r="195" spans="2:8" x14ac:dyDescent="0.3">
      <c r="B195" s="1"/>
      <c r="E195" s="4"/>
      <c r="F195" s="4"/>
      <c r="H195" s="4"/>
    </row>
    <row r="196" spans="2:8" x14ac:dyDescent="0.3">
      <c r="B196" s="1"/>
      <c r="E196" s="4"/>
      <c r="F196" s="4"/>
      <c r="H196" s="4"/>
    </row>
    <row r="197" spans="2:8" x14ac:dyDescent="0.3">
      <c r="B197" s="1"/>
      <c r="E197" s="4"/>
      <c r="F197" s="4"/>
      <c r="H197" s="4"/>
    </row>
    <row r="198" spans="2:8" x14ac:dyDescent="0.3">
      <c r="B198" s="1"/>
      <c r="E198" s="4"/>
      <c r="F198" s="4"/>
      <c r="H198" s="4"/>
    </row>
    <row r="199" spans="2:8" x14ac:dyDescent="0.3">
      <c r="B199" s="1"/>
      <c r="E199" s="4"/>
      <c r="F199" s="4"/>
      <c r="H199" s="4"/>
    </row>
    <row r="200" spans="2:8" x14ac:dyDescent="0.3">
      <c r="B200" s="1"/>
      <c r="E200" s="4"/>
      <c r="F200" s="4"/>
      <c r="H200" s="4"/>
    </row>
    <row r="201" spans="2:8" x14ac:dyDescent="0.3">
      <c r="B201" s="1"/>
      <c r="E201" s="4"/>
      <c r="F201" s="4"/>
      <c r="H201" s="4"/>
    </row>
    <row r="202" spans="2:8" x14ac:dyDescent="0.3">
      <c r="B202" s="1"/>
      <c r="E202" s="4"/>
      <c r="F202" s="4"/>
      <c r="H202" s="4"/>
    </row>
    <row r="203" spans="2:8" x14ac:dyDescent="0.3">
      <c r="B203" s="1"/>
      <c r="E203" s="4"/>
      <c r="F203" s="4"/>
      <c r="H203" s="4"/>
    </row>
    <row r="204" spans="2:8" x14ac:dyDescent="0.3">
      <c r="B204" s="1"/>
      <c r="E204" s="4"/>
      <c r="F204" s="4"/>
      <c r="H204" s="4"/>
    </row>
    <row r="205" spans="2:8" x14ac:dyDescent="0.3">
      <c r="B205" s="1"/>
      <c r="E205" s="4"/>
      <c r="F205" s="4"/>
      <c r="H205" s="4"/>
    </row>
    <row r="206" spans="2:8" x14ac:dyDescent="0.3">
      <c r="B206" s="1"/>
      <c r="E206" s="4"/>
      <c r="F206" s="4"/>
      <c r="H206" s="4"/>
    </row>
    <row r="207" spans="2:8" x14ac:dyDescent="0.3">
      <c r="B207" s="1"/>
      <c r="E207" s="4"/>
      <c r="F207" s="4"/>
      <c r="H207" s="4"/>
    </row>
  </sheetData>
  <autoFilter ref="A3:G3" xr:uid="{00000000-0009-0000-0000-000002000000}"/>
  <sortState xmlns:xlrd2="http://schemas.microsoft.com/office/spreadsheetml/2017/richdata2" ref="A34:H40">
    <sortCondition ref="B34:B4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412F-35B7-48F6-9BBF-D51FE1C98260}">
  <dimension ref="A3:H120"/>
  <sheetViews>
    <sheetView topLeftCell="A55" workbookViewId="0">
      <selection activeCell="G6" sqref="G6"/>
    </sheetView>
  </sheetViews>
  <sheetFormatPr baseColWidth="10" defaultRowHeight="14.4" x14ac:dyDescent="0.3"/>
  <cols>
    <col min="1" max="1" width="11.5546875" style="9"/>
    <col min="2" max="2" width="12.44140625" customWidth="1"/>
    <col min="3" max="3" width="27" bestFit="1" customWidth="1"/>
    <col min="4" max="4" width="14.33203125" customWidth="1"/>
    <col min="5" max="5" width="10" bestFit="1" customWidth="1"/>
    <col min="6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ht="14.4" customHeight="1" x14ac:dyDescent="0.3">
      <c r="A4" s="9" t="s">
        <v>56</v>
      </c>
      <c r="B4" s="1">
        <f>BNP!B410</f>
        <v>44929</v>
      </c>
      <c r="C4" t="str">
        <f>BNP!C410</f>
        <v>Télématique</v>
      </c>
      <c r="E4" s="8">
        <f>BNP!F410</f>
        <v>17.399999999999999</v>
      </c>
      <c r="F4" s="4"/>
      <c r="G4" t="s">
        <v>13</v>
      </c>
      <c r="H4" s="4">
        <f>BNP!J$408-E4+F4</f>
        <v>34.800000009499492</v>
      </c>
    </row>
    <row r="5" spans="1:8" x14ac:dyDescent="0.3">
      <c r="A5" s="9" t="s">
        <v>56</v>
      </c>
      <c r="B5" s="1">
        <f>BNP!B411</f>
        <v>44959</v>
      </c>
      <c r="C5" t="str">
        <f>BNP!C411</f>
        <v>Télématique</v>
      </c>
      <c r="E5" s="8">
        <f>BNP!F411</f>
        <v>17.399999999999999</v>
      </c>
      <c r="F5" s="4"/>
      <c r="G5" t="s">
        <v>13</v>
      </c>
      <c r="H5" s="4">
        <f>H4-E5+F5</f>
        <v>17.400000009499493</v>
      </c>
    </row>
    <row r="6" spans="1:8" x14ac:dyDescent="0.3">
      <c r="A6" s="9" t="s">
        <v>56</v>
      </c>
      <c r="B6" s="1">
        <f>BNP!B412</f>
        <v>44964</v>
      </c>
      <c r="C6" t="str">
        <f>BNP!C412</f>
        <v>Virement Qonto</v>
      </c>
      <c r="D6" s="8"/>
      <c r="E6" s="8"/>
      <c r="F6" s="8">
        <f>BNP!G412</f>
        <v>87</v>
      </c>
      <c r="G6" t="s">
        <v>135</v>
      </c>
      <c r="H6" s="4">
        <f t="shared" ref="H6" si="0">H5-E6+F6</f>
        <v>104.40000000949949</v>
      </c>
    </row>
    <row r="7" spans="1:8" x14ac:dyDescent="0.3">
      <c r="A7" s="9" t="s">
        <v>56</v>
      </c>
      <c r="B7" s="1">
        <f>BNP!B413</f>
        <v>44987</v>
      </c>
      <c r="C7" t="str">
        <f>BNP!C413</f>
        <v>Télématique</v>
      </c>
      <c r="D7" s="8"/>
      <c r="E7" s="8">
        <f>BNP!F413</f>
        <v>17.399999999999999</v>
      </c>
      <c r="F7" s="8"/>
      <c r="G7" t="s">
        <v>13</v>
      </c>
      <c r="H7" s="4">
        <f t="shared" ref="H7" si="1">H6-E7+F7</f>
        <v>87.000000009499502</v>
      </c>
    </row>
    <row r="8" spans="1:8" x14ac:dyDescent="0.3">
      <c r="A8" s="9" t="s">
        <v>56</v>
      </c>
      <c r="B8" s="1">
        <f>BNP!B414</f>
        <v>45020</v>
      </c>
      <c r="C8" t="str">
        <f>BNP!C414</f>
        <v>Télématique</v>
      </c>
      <c r="D8" s="8"/>
      <c r="E8" s="8">
        <f>BNP!F414</f>
        <v>17.399999999999999</v>
      </c>
      <c r="F8" s="8"/>
      <c r="G8" t="s">
        <v>13</v>
      </c>
      <c r="H8" s="4">
        <f t="shared" ref="H8:H21" si="2">H7-E8+F8</f>
        <v>69.600000009499496</v>
      </c>
    </row>
    <row r="9" spans="1:8" ht="14.4" customHeight="1" x14ac:dyDescent="0.3">
      <c r="A9" s="9" t="s">
        <v>56</v>
      </c>
      <c r="B9" s="1">
        <f>BNP!B415</f>
        <v>45049</v>
      </c>
      <c r="C9" t="str">
        <f>BNP!C415</f>
        <v>Télématique</v>
      </c>
      <c r="E9" s="8">
        <f>BNP!F415</f>
        <v>17.399999999999999</v>
      </c>
      <c r="F9" s="4"/>
      <c r="G9" t="s">
        <v>13</v>
      </c>
      <c r="H9" s="4">
        <f t="shared" si="2"/>
        <v>52.200000009499497</v>
      </c>
    </row>
    <row r="10" spans="1:8" x14ac:dyDescent="0.3">
      <c r="A10" s="9" t="s">
        <v>56</v>
      </c>
      <c r="B10" s="1">
        <f>BNP!B416</f>
        <v>45079</v>
      </c>
      <c r="C10" t="str">
        <f>BNP!C416</f>
        <v>Télématique</v>
      </c>
      <c r="E10" s="8">
        <f>BNP!F416</f>
        <v>17.399999999999999</v>
      </c>
      <c r="F10" s="4"/>
      <c r="G10" t="s">
        <v>13</v>
      </c>
      <c r="H10" s="4">
        <f t="shared" si="2"/>
        <v>34.800000009499499</v>
      </c>
    </row>
    <row r="11" spans="1:8" x14ac:dyDescent="0.3">
      <c r="A11" s="9" t="s">
        <v>56</v>
      </c>
      <c r="B11" s="1">
        <f>BNP!B417</f>
        <v>45111</v>
      </c>
      <c r="C11" t="str">
        <f>BNP!C417</f>
        <v>Frais actualisation annuelle</v>
      </c>
      <c r="D11" s="8"/>
      <c r="E11" s="8">
        <f>BNP!F417</f>
        <v>277.39999999999998</v>
      </c>
      <c r="F11" s="8"/>
      <c r="G11" t="s">
        <v>8</v>
      </c>
      <c r="H11" s="4">
        <f t="shared" si="2"/>
        <v>-242.59999999050046</v>
      </c>
    </row>
    <row r="12" spans="1:8" x14ac:dyDescent="0.3">
      <c r="A12" s="9" t="s">
        <v>56</v>
      </c>
      <c r="B12" s="1">
        <f>BNP!B418</f>
        <v>45117</v>
      </c>
      <c r="C12" t="str">
        <f>BNP!C418</f>
        <v>Virement Qonto</v>
      </c>
      <c r="D12" s="8"/>
      <c r="E12" s="8"/>
      <c r="F12" s="8">
        <f>BNP!G418</f>
        <v>300</v>
      </c>
      <c r="G12" t="s">
        <v>135</v>
      </c>
      <c r="H12" s="4">
        <f t="shared" si="2"/>
        <v>57.400000009499536</v>
      </c>
    </row>
    <row r="13" spans="1:8" x14ac:dyDescent="0.3">
      <c r="A13" s="9" t="s">
        <v>56</v>
      </c>
      <c r="B13" s="1">
        <f>BNP!B419</f>
        <v>45140</v>
      </c>
      <c r="C13" t="str">
        <f>BNP!C419</f>
        <v>Télématique</v>
      </c>
      <c r="D13" s="8"/>
      <c r="E13" s="8">
        <f>BNP!F419</f>
        <v>17.399999999999999</v>
      </c>
      <c r="F13" s="8"/>
      <c r="G13" t="s">
        <v>13</v>
      </c>
      <c r="H13" s="4">
        <f t="shared" si="2"/>
        <v>40.000000009499537</v>
      </c>
    </row>
    <row r="14" spans="1:8" x14ac:dyDescent="0.3">
      <c r="A14" s="9" t="s">
        <v>56</v>
      </c>
      <c r="B14" s="1">
        <f>BNP!B420</f>
        <v>45140</v>
      </c>
      <c r="C14" t="str">
        <f>BNP!C420</f>
        <v>Carte transfert sécurisé</v>
      </c>
      <c r="E14" s="8">
        <f>BNP!F420</f>
        <v>24</v>
      </c>
      <c r="F14" s="4"/>
      <c r="G14" t="s">
        <v>8</v>
      </c>
      <c r="H14" s="4">
        <f t="shared" si="2"/>
        <v>16.000000009499537</v>
      </c>
    </row>
    <row r="15" spans="1:8" x14ac:dyDescent="0.3">
      <c r="A15" s="9" t="s">
        <v>56</v>
      </c>
      <c r="B15" s="1">
        <f>BNP!B421</f>
        <v>45173</v>
      </c>
      <c r="C15" t="str">
        <f>BNP!C421</f>
        <v>Télématique</v>
      </c>
      <c r="D15" s="8"/>
      <c r="E15" s="8">
        <f>BNP!F421</f>
        <v>17.399999999999999</v>
      </c>
      <c r="F15" s="8"/>
      <c r="G15" t="s">
        <v>13</v>
      </c>
      <c r="H15" s="4">
        <f t="shared" si="2"/>
        <v>-1.3999999905004614</v>
      </c>
    </row>
    <row r="16" spans="1:8" x14ac:dyDescent="0.3">
      <c r="A16" s="9" t="s">
        <v>56</v>
      </c>
      <c r="B16" s="1">
        <f>BNP!B422</f>
        <v>45184</v>
      </c>
      <c r="C16" t="str">
        <f>BNP!C422</f>
        <v>Carte transfert sécurisé (récrocession)</v>
      </c>
      <c r="D16" s="8"/>
      <c r="E16" s="8"/>
      <c r="F16" s="8">
        <f>BNP!G422</f>
        <v>20</v>
      </c>
      <c r="G16" t="s">
        <v>8</v>
      </c>
      <c r="H16" s="4">
        <f t="shared" si="2"/>
        <v>18.600000009499539</v>
      </c>
    </row>
    <row r="17" spans="1:8" x14ac:dyDescent="0.3">
      <c r="A17" s="9" t="s">
        <v>56</v>
      </c>
      <c r="B17" s="1">
        <f>BNP!B423</f>
        <v>45202</v>
      </c>
      <c r="C17" t="str">
        <f>BNP!C423</f>
        <v>Télématique</v>
      </c>
      <c r="D17" s="8"/>
      <c r="E17" s="8">
        <f>BNP!F423</f>
        <v>17.399999999999999</v>
      </c>
      <c r="F17" s="8"/>
      <c r="G17" t="s">
        <v>13</v>
      </c>
      <c r="H17" s="4">
        <f t="shared" si="2"/>
        <v>1.20000000949954</v>
      </c>
    </row>
    <row r="18" spans="1:8" x14ac:dyDescent="0.3">
      <c r="A18" s="9" t="s">
        <v>56</v>
      </c>
      <c r="B18" s="1">
        <f>BNP!B424</f>
        <v>45211</v>
      </c>
      <c r="C18" t="str">
        <f>BNP!C424</f>
        <v>Forfait gestion titres</v>
      </c>
      <c r="D18" s="8"/>
      <c r="E18" s="8">
        <f>BNP!F424</f>
        <v>15</v>
      </c>
      <c r="F18" s="8"/>
      <c r="G18" t="s">
        <v>8</v>
      </c>
      <c r="H18" s="4">
        <f t="shared" si="2"/>
        <v>-13.79999999050046</v>
      </c>
    </row>
    <row r="19" spans="1:8" x14ac:dyDescent="0.3">
      <c r="A19" s="9" t="s">
        <v>56</v>
      </c>
      <c r="B19" s="1">
        <f>BNP!B425</f>
        <v>45212</v>
      </c>
      <c r="C19" t="str">
        <f>BNP!C425</f>
        <v>Virement Qonto</v>
      </c>
      <c r="D19" s="8"/>
      <c r="E19" s="8"/>
      <c r="F19" s="8">
        <f>BNP!G425</f>
        <v>174</v>
      </c>
      <c r="G19" t="s">
        <v>135</v>
      </c>
      <c r="H19" s="4">
        <f t="shared" si="2"/>
        <v>160.20000000949955</v>
      </c>
    </row>
    <row r="20" spans="1:8" x14ac:dyDescent="0.3">
      <c r="A20" s="9" t="s">
        <v>56</v>
      </c>
      <c r="B20" s="1">
        <f>BNP!B426</f>
        <v>45233</v>
      </c>
      <c r="C20" t="str">
        <f>BNP!C426</f>
        <v>Télématique</v>
      </c>
      <c r="D20" s="8"/>
      <c r="E20" s="8">
        <f>BNP!F426</f>
        <v>17.399999999999999</v>
      </c>
      <c r="F20" s="8"/>
      <c r="G20" t="s">
        <v>13</v>
      </c>
      <c r="H20" s="4">
        <f t="shared" si="2"/>
        <v>142.80000000949954</v>
      </c>
    </row>
    <row r="21" spans="1:8" x14ac:dyDescent="0.3">
      <c r="A21" s="9" t="s">
        <v>56</v>
      </c>
      <c r="B21" s="1">
        <f>BNP!B427</f>
        <v>45264</v>
      </c>
      <c r="C21" t="str">
        <f>BNP!C427</f>
        <v>Télématique</v>
      </c>
      <c r="D21" s="8"/>
      <c r="E21" s="8">
        <f>BNP!F427</f>
        <v>17.399999999999999</v>
      </c>
      <c r="F21" s="8"/>
      <c r="G21" t="s">
        <v>13</v>
      </c>
      <c r="H21" s="4">
        <f t="shared" si="2"/>
        <v>125.40000000949954</v>
      </c>
    </row>
    <row r="22" spans="1:8" x14ac:dyDescent="0.3">
      <c r="A22" s="9" t="s">
        <v>50</v>
      </c>
      <c r="B22" s="1">
        <f>Qonto!B406</f>
        <v>44927</v>
      </c>
      <c r="C22" t="str">
        <f>Qonto!C406</f>
        <v>Qonto</v>
      </c>
      <c r="D22" s="8"/>
      <c r="E22" s="4">
        <f>Qonto!D406</f>
        <v>10.8</v>
      </c>
      <c r="F22" s="4"/>
      <c r="G22" t="s">
        <v>8</v>
      </c>
      <c r="H22" s="4">
        <f>Qonto!$F$404-E22+F22</f>
        <v>182928.35000000411</v>
      </c>
    </row>
    <row r="23" spans="1:8" x14ac:dyDescent="0.3">
      <c r="A23" s="9" t="s">
        <v>50</v>
      </c>
      <c r="B23" s="1">
        <f>Qonto!B407</f>
        <v>44929</v>
      </c>
      <c r="C23" t="str">
        <f>Qonto!C407</f>
        <v>La Plateforme</v>
      </c>
      <c r="D23" t="s">
        <v>4</v>
      </c>
      <c r="E23" s="4"/>
      <c r="F23" s="4">
        <f>Qonto!E407</f>
        <v>221372.34</v>
      </c>
      <c r="G23" t="s">
        <v>242</v>
      </c>
      <c r="H23" s="4">
        <f>H22-E23+F23</f>
        <v>404300.69000000414</v>
      </c>
    </row>
    <row r="24" spans="1:8" x14ac:dyDescent="0.3">
      <c r="A24" s="9" t="s">
        <v>50</v>
      </c>
      <c r="B24" s="1">
        <f>Qonto!B408</f>
        <v>44939</v>
      </c>
      <c r="C24" t="str">
        <f>Qonto!C408</f>
        <v>DGL</v>
      </c>
      <c r="D24" t="s">
        <v>4</v>
      </c>
      <c r="E24" s="4">
        <f>Qonto!D408</f>
        <v>1140</v>
      </c>
      <c r="F24" s="4"/>
      <c r="G24" t="s">
        <v>29</v>
      </c>
      <c r="H24" s="4">
        <f t="shared" ref="H24:H87" si="3">H23-E24+F24</f>
        <v>403160.69000000414</v>
      </c>
    </row>
    <row r="25" spans="1:8" x14ac:dyDescent="0.3">
      <c r="A25" s="9" t="s">
        <v>50</v>
      </c>
      <c r="B25" s="1">
        <f>Qonto!B409</f>
        <v>44951</v>
      </c>
      <c r="C25" t="str">
        <f>Qonto!C409</f>
        <v>Shurgard</v>
      </c>
      <c r="D25" t="s">
        <v>4</v>
      </c>
      <c r="E25" s="4">
        <f>Qonto!D409</f>
        <v>5162.7299999999996</v>
      </c>
      <c r="F25" s="4"/>
      <c r="G25" t="s">
        <v>10</v>
      </c>
      <c r="H25" s="4">
        <f t="shared" si="3"/>
        <v>397997.96000000415</v>
      </c>
    </row>
    <row r="26" spans="1:8" x14ac:dyDescent="0.3">
      <c r="A26" s="9" t="s">
        <v>50</v>
      </c>
      <c r="B26" s="1">
        <f>Qonto!B410</f>
        <v>44953</v>
      </c>
      <c r="C26" t="str">
        <f>Qonto!C410</f>
        <v>BUONOMO</v>
      </c>
      <c r="D26" t="s">
        <v>4</v>
      </c>
      <c r="E26" s="4">
        <f>Qonto!D410</f>
        <v>6300</v>
      </c>
      <c r="F26" s="4"/>
      <c r="G26" t="s">
        <v>209</v>
      </c>
      <c r="H26" s="4">
        <f t="shared" si="3"/>
        <v>391697.96000000415</v>
      </c>
    </row>
    <row r="27" spans="1:8" x14ac:dyDescent="0.3">
      <c r="A27" s="9" t="s">
        <v>50</v>
      </c>
      <c r="B27" s="1">
        <f>Qonto!B411</f>
        <v>44958</v>
      </c>
      <c r="C27" t="str">
        <f>Qonto!C411</f>
        <v>Qonto</v>
      </c>
      <c r="D27" t="s">
        <v>4</v>
      </c>
      <c r="E27" s="4">
        <f>Qonto!D411</f>
        <v>10.8</v>
      </c>
      <c r="F27" s="4"/>
      <c r="G27" t="s">
        <v>8</v>
      </c>
      <c r="H27" s="4">
        <f t="shared" si="3"/>
        <v>391687.16000000417</v>
      </c>
    </row>
    <row r="28" spans="1:8" x14ac:dyDescent="0.3">
      <c r="A28" s="9" t="s">
        <v>50</v>
      </c>
      <c r="B28" s="1">
        <f>Qonto!B412</f>
        <v>44964</v>
      </c>
      <c r="C28" t="str">
        <f>Qonto!C412</f>
        <v>Virement BNP</v>
      </c>
      <c r="D28" t="s">
        <v>4</v>
      </c>
      <c r="E28" s="4">
        <f>Qonto!D412</f>
        <v>87</v>
      </c>
      <c r="F28" s="4"/>
      <c r="G28" t="s">
        <v>135</v>
      </c>
      <c r="H28" s="4">
        <f t="shared" si="3"/>
        <v>391600.16000000417</v>
      </c>
    </row>
    <row r="29" spans="1:8" x14ac:dyDescent="0.3">
      <c r="A29" s="9" t="s">
        <v>50</v>
      </c>
      <c r="B29" s="1">
        <f>Qonto!B413</f>
        <v>44970</v>
      </c>
      <c r="C29" t="str">
        <f>Qonto!C413</f>
        <v>CHATELLIER SARL</v>
      </c>
      <c r="D29" t="s">
        <v>4</v>
      </c>
      <c r="E29" s="4"/>
      <c r="F29" s="4">
        <f>Qonto!E413</f>
        <v>307.29000000000002</v>
      </c>
      <c r="G29" t="s">
        <v>227</v>
      </c>
      <c r="H29" s="4">
        <f t="shared" si="3"/>
        <v>391907.45000000414</v>
      </c>
    </row>
    <row r="30" spans="1:8" x14ac:dyDescent="0.3">
      <c r="A30" s="9" t="s">
        <v>50</v>
      </c>
      <c r="B30" s="1">
        <f>Qonto!B414</f>
        <v>44972</v>
      </c>
      <c r="C30" t="str">
        <f>Qonto!C414</f>
        <v>SCP JEZEQUEL</v>
      </c>
      <c r="D30" t="s">
        <v>4</v>
      </c>
      <c r="E30" s="4">
        <f>Qonto!D414</f>
        <v>1690</v>
      </c>
      <c r="F30" s="4"/>
      <c r="G30" t="s">
        <v>220</v>
      </c>
      <c r="H30" s="4">
        <f t="shared" si="3"/>
        <v>390217.45000000414</v>
      </c>
    </row>
    <row r="31" spans="1:8" x14ac:dyDescent="0.3">
      <c r="A31" s="9" t="s">
        <v>50</v>
      </c>
      <c r="B31" s="1">
        <f>Qonto!B415</f>
        <v>44978</v>
      </c>
      <c r="C31" t="str">
        <f>Qonto!C415</f>
        <v>Groupe ROUGE</v>
      </c>
      <c r="D31" t="s">
        <v>4</v>
      </c>
      <c r="E31" s="4">
        <f>Qonto!D415</f>
        <v>14401.93</v>
      </c>
      <c r="F31" s="4"/>
      <c r="G31" t="s">
        <v>57</v>
      </c>
      <c r="H31" s="4">
        <f t="shared" si="3"/>
        <v>375815.52000000415</v>
      </c>
    </row>
    <row r="32" spans="1:8" x14ac:dyDescent="0.3">
      <c r="A32" s="9" t="s">
        <v>50</v>
      </c>
      <c r="B32" s="1">
        <f>Qonto!B416</f>
        <v>44978</v>
      </c>
      <c r="C32" t="str">
        <f>Qonto!C416</f>
        <v>Transavia</v>
      </c>
      <c r="D32" t="s">
        <v>4</v>
      </c>
      <c r="E32" s="4">
        <f>Qonto!D416</f>
        <v>185</v>
      </c>
      <c r="F32" s="4"/>
      <c r="G32" t="s">
        <v>108</v>
      </c>
      <c r="H32" s="4">
        <f t="shared" si="3"/>
        <v>375630.52000000415</v>
      </c>
    </row>
    <row r="33" spans="1:8" x14ac:dyDescent="0.3">
      <c r="A33" s="9" t="s">
        <v>50</v>
      </c>
      <c r="B33" s="1">
        <f>Qonto!B417</f>
        <v>44979</v>
      </c>
      <c r="C33" t="str">
        <f>Qonto!C417</f>
        <v>TVA</v>
      </c>
      <c r="D33" t="s">
        <v>4</v>
      </c>
      <c r="E33" s="4">
        <f>Qonto!D417</f>
        <v>32549</v>
      </c>
      <c r="F33" s="4"/>
      <c r="G33" t="s">
        <v>28</v>
      </c>
      <c r="H33" s="4">
        <f t="shared" si="3"/>
        <v>343081.52000000415</v>
      </c>
    </row>
    <row r="34" spans="1:8" x14ac:dyDescent="0.3">
      <c r="A34" s="9" t="s">
        <v>50</v>
      </c>
      <c r="B34" s="1">
        <f>Qonto!B418</f>
        <v>44981</v>
      </c>
      <c r="C34" t="str">
        <f>Qonto!C418</f>
        <v>La Poste</v>
      </c>
      <c r="D34" t="s">
        <v>4</v>
      </c>
      <c r="E34" s="4">
        <f>Qonto!D418</f>
        <v>13.92</v>
      </c>
      <c r="F34" s="4"/>
      <c r="G34" t="s">
        <v>107</v>
      </c>
      <c r="H34" s="4">
        <f t="shared" si="3"/>
        <v>343067.60000000417</v>
      </c>
    </row>
    <row r="35" spans="1:8" x14ac:dyDescent="0.3">
      <c r="A35" s="9" t="s">
        <v>50</v>
      </c>
      <c r="B35" s="1">
        <f>Qonto!B419</f>
        <v>44986</v>
      </c>
      <c r="C35" t="str">
        <f>Qonto!C419</f>
        <v>Qonto</v>
      </c>
      <c r="D35" t="s">
        <v>4</v>
      </c>
      <c r="E35" s="4">
        <f>Qonto!D419</f>
        <v>10.8</v>
      </c>
      <c r="F35" s="4"/>
      <c r="G35" t="s">
        <v>8</v>
      </c>
      <c r="H35" s="4">
        <f t="shared" si="3"/>
        <v>343056.80000000418</v>
      </c>
    </row>
    <row r="36" spans="1:8" x14ac:dyDescent="0.3">
      <c r="A36" s="9" t="s">
        <v>50</v>
      </c>
      <c r="B36" s="1">
        <f>Qonto!B420</f>
        <v>44987</v>
      </c>
      <c r="C36" t="str">
        <f>Qonto!C420</f>
        <v>Cabinet TROUVIN</v>
      </c>
      <c r="D36" t="s">
        <v>4</v>
      </c>
      <c r="E36" s="4">
        <f>Qonto!D420</f>
        <v>3472.01</v>
      </c>
      <c r="F36" s="4"/>
      <c r="G36" t="s">
        <v>209</v>
      </c>
      <c r="H36" s="4">
        <f t="shared" si="3"/>
        <v>339584.79000000417</v>
      </c>
    </row>
    <row r="37" spans="1:8" x14ac:dyDescent="0.3">
      <c r="A37" s="9" t="s">
        <v>50</v>
      </c>
      <c r="B37" s="1">
        <f>Qonto!B421</f>
        <v>44995</v>
      </c>
      <c r="C37" t="str">
        <f>Qonto!C421</f>
        <v>THOMAS-BLONDEL Anne-Marie</v>
      </c>
      <c r="D37" t="s">
        <v>4</v>
      </c>
      <c r="E37" s="4">
        <f>Qonto!D421</f>
        <v>24850</v>
      </c>
      <c r="F37" s="4"/>
      <c r="G37" t="s">
        <v>46</v>
      </c>
      <c r="H37" s="4">
        <f t="shared" si="3"/>
        <v>314734.79000000417</v>
      </c>
    </row>
    <row r="38" spans="1:8" x14ac:dyDescent="0.3">
      <c r="A38" s="9" t="s">
        <v>50</v>
      </c>
      <c r="B38" s="1">
        <f>Qonto!B422</f>
        <v>44995</v>
      </c>
      <c r="C38" t="str">
        <f>Qonto!C422</f>
        <v>THOMAS Eric</v>
      </c>
      <c r="D38" t="s">
        <v>4</v>
      </c>
      <c r="E38" s="4">
        <f>Qonto!D422</f>
        <v>25050</v>
      </c>
      <c r="F38" s="4"/>
      <c r="G38" t="s">
        <v>48</v>
      </c>
      <c r="H38" s="4">
        <f t="shared" si="3"/>
        <v>289684.79000000417</v>
      </c>
    </row>
    <row r="39" spans="1:8" x14ac:dyDescent="0.3">
      <c r="A39" s="9" t="s">
        <v>50</v>
      </c>
      <c r="B39" s="1">
        <f>Qonto!B423</f>
        <v>44995</v>
      </c>
      <c r="C39" t="str">
        <f>Qonto!C423</f>
        <v>THOMAS Didier</v>
      </c>
      <c r="D39" t="s">
        <v>4</v>
      </c>
      <c r="E39" s="4">
        <f>Qonto!D423</f>
        <v>25050</v>
      </c>
      <c r="F39" s="4"/>
      <c r="G39" t="s">
        <v>47</v>
      </c>
      <c r="H39" s="4">
        <f t="shared" si="3"/>
        <v>264634.79000000417</v>
      </c>
    </row>
    <row r="40" spans="1:8" x14ac:dyDescent="0.3">
      <c r="A40" s="9" t="s">
        <v>50</v>
      </c>
      <c r="B40" s="1">
        <f>Qonto!B424</f>
        <v>44995</v>
      </c>
      <c r="C40" t="str">
        <f>Qonto!C424</f>
        <v>THOMAS Thibault</v>
      </c>
      <c r="D40" t="s">
        <v>4</v>
      </c>
      <c r="E40" s="4">
        <f>Qonto!D424</f>
        <v>25050</v>
      </c>
      <c r="F40" s="4"/>
      <c r="G40" t="s">
        <v>49</v>
      </c>
      <c r="H40" s="4">
        <f t="shared" si="3"/>
        <v>239584.79000000417</v>
      </c>
    </row>
    <row r="41" spans="1:8" x14ac:dyDescent="0.3">
      <c r="A41" s="9" t="s">
        <v>50</v>
      </c>
      <c r="B41" s="1">
        <f>Qonto!B425</f>
        <v>44996</v>
      </c>
      <c r="C41" t="str">
        <f>Qonto!C425</f>
        <v>Transavia</v>
      </c>
      <c r="D41" t="s">
        <v>4</v>
      </c>
      <c r="E41" s="4"/>
      <c r="F41" s="4">
        <f>Qonto!E425</f>
        <v>185</v>
      </c>
      <c r="G41" t="s">
        <v>108</v>
      </c>
      <c r="H41" s="4">
        <f t="shared" si="3"/>
        <v>239769.79000000417</v>
      </c>
    </row>
    <row r="42" spans="1:8" x14ac:dyDescent="0.3">
      <c r="A42" s="9" t="s">
        <v>50</v>
      </c>
      <c r="B42" s="1">
        <f>Qonto!B426</f>
        <v>44999</v>
      </c>
      <c r="C42" t="str">
        <f>Qonto!C426</f>
        <v>PAP annonce parking</v>
      </c>
      <c r="D42" t="s">
        <v>4</v>
      </c>
      <c r="E42" s="4">
        <f>Qonto!D426</f>
        <v>21</v>
      </c>
      <c r="F42" s="4"/>
      <c r="G42" t="s">
        <v>169</v>
      </c>
      <c r="H42" s="4">
        <f t="shared" si="3"/>
        <v>239748.79000000417</v>
      </c>
    </row>
    <row r="43" spans="1:8" x14ac:dyDescent="0.3">
      <c r="A43" s="9" t="s">
        <v>50</v>
      </c>
      <c r="B43" s="1">
        <f>Qonto!B427</f>
        <v>45007</v>
      </c>
      <c r="C43" t="str">
        <f>Qonto!C427</f>
        <v xml:space="preserve">CS Transport </v>
      </c>
      <c r="D43" t="s">
        <v>4</v>
      </c>
      <c r="E43" s="4">
        <f>Qonto!D427</f>
        <v>541.44000000000005</v>
      </c>
      <c r="F43" s="4"/>
      <c r="G43" t="s">
        <v>60</v>
      </c>
      <c r="H43" s="4">
        <f t="shared" si="3"/>
        <v>239207.35000000417</v>
      </c>
    </row>
    <row r="44" spans="1:8" x14ac:dyDescent="0.3">
      <c r="A44" s="9" t="s">
        <v>50</v>
      </c>
      <c r="B44" s="1">
        <f>Qonto!B428</f>
        <v>45012</v>
      </c>
      <c r="C44" t="str">
        <f>Qonto!C428</f>
        <v>La Poste</v>
      </c>
      <c r="D44" t="s">
        <v>4</v>
      </c>
      <c r="E44" s="4">
        <f>Qonto!D428</f>
        <v>3.45</v>
      </c>
      <c r="F44" s="4"/>
      <c r="G44" t="s">
        <v>107</v>
      </c>
      <c r="H44" s="4">
        <f t="shared" si="3"/>
        <v>239203.90000000416</v>
      </c>
    </row>
    <row r="45" spans="1:8" x14ac:dyDescent="0.3">
      <c r="A45" s="9" t="s">
        <v>50</v>
      </c>
      <c r="B45" s="1">
        <f>Qonto!B429</f>
        <v>45012</v>
      </c>
      <c r="C45" t="str">
        <f>Qonto!C429</f>
        <v>Boulanger</v>
      </c>
      <c r="D45" t="s">
        <v>4</v>
      </c>
      <c r="E45" s="4">
        <f>Qonto!D429</f>
        <v>39.99</v>
      </c>
      <c r="F45" s="4"/>
      <c r="G45" t="s">
        <v>91</v>
      </c>
      <c r="H45" s="4">
        <f t="shared" si="3"/>
        <v>239163.91000000417</v>
      </c>
    </row>
    <row r="46" spans="1:8" x14ac:dyDescent="0.3">
      <c r="A46" s="9" t="s">
        <v>50</v>
      </c>
      <c r="B46" s="1">
        <f>Qonto!B430</f>
        <v>45016</v>
      </c>
      <c r="C46" t="str">
        <f>Qonto!C430</f>
        <v xml:space="preserve">CS Transport </v>
      </c>
      <c r="D46" t="s">
        <v>4</v>
      </c>
      <c r="E46" s="4">
        <f>Qonto!D430</f>
        <v>1263.3599999999999</v>
      </c>
      <c r="F46" s="4"/>
      <c r="G46" t="s">
        <v>60</v>
      </c>
      <c r="H46" s="4">
        <f t="shared" si="3"/>
        <v>237900.55000000418</v>
      </c>
    </row>
    <row r="47" spans="1:8" x14ac:dyDescent="0.3">
      <c r="A47" s="9" t="s">
        <v>50</v>
      </c>
      <c r="B47" s="1">
        <f>Qonto!B431</f>
        <v>45017</v>
      </c>
      <c r="C47" t="str">
        <f>Qonto!C431</f>
        <v>Qonto</v>
      </c>
      <c r="D47" t="s">
        <v>4</v>
      </c>
      <c r="E47" s="4">
        <f>Qonto!D431</f>
        <v>10.8</v>
      </c>
      <c r="F47" s="4"/>
      <c r="G47" t="s">
        <v>8</v>
      </c>
      <c r="H47" s="4">
        <f t="shared" si="3"/>
        <v>237889.75000000419</v>
      </c>
    </row>
    <row r="48" spans="1:8" x14ac:dyDescent="0.3">
      <c r="A48" s="9" t="s">
        <v>50</v>
      </c>
      <c r="B48" s="1">
        <f>Qonto!B432</f>
        <v>45020</v>
      </c>
      <c r="C48" t="str">
        <f>Qonto!C432</f>
        <v>La Plateforme</v>
      </c>
      <c r="D48" t="s">
        <v>4</v>
      </c>
      <c r="E48" s="4"/>
      <c r="F48" s="4">
        <f>Qonto!E432</f>
        <v>221812.34</v>
      </c>
      <c r="G48" t="s">
        <v>242</v>
      </c>
      <c r="H48" s="4">
        <f t="shared" si="3"/>
        <v>459702.09000000416</v>
      </c>
    </row>
    <row r="49" spans="1:8" x14ac:dyDescent="0.3">
      <c r="A49" s="9" t="s">
        <v>50</v>
      </c>
      <c r="B49" s="1">
        <f>Qonto!B433</f>
        <v>45020</v>
      </c>
      <c r="C49" t="str">
        <f>Qonto!C433</f>
        <v>Qonto</v>
      </c>
      <c r="D49" t="s">
        <v>4</v>
      </c>
      <c r="E49" s="4"/>
      <c r="F49" s="4">
        <f>Qonto!E433</f>
        <v>80</v>
      </c>
      <c r="G49" t="s">
        <v>8</v>
      </c>
      <c r="H49" s="4">
        <f t="shared" si="3"/>
        <v>459782.09000000416</v>
      </c>
    </row>
    <row r="50" spans="1:8" x14ac:dyDescent="0.3">
      <c r="A50" s="9" t="s">
        <v>50</v>
      </c>
      <c r="B50" s="1">
        <f>Qonto!B434</f>
        <v>45022</v>
      </c>
      <c r="C50" t="str">
        <f>Qonto!C434</f>
        <v>SILAS RENOV</v>
      </c>
      <c r="D50" t="s">
        <v>4</v>
      </c>
      <c r="E50" s="4">
        <f>Qonto!D434</f>
        <v>3912.88</v>
      </c>
      <c r="F50" s="4"/>
      <c r="G50" t="s">
        <v>284</v>
      </c>
      <c r="H50" s="4">
        <f t="shared" si="3"/>
        <v>455869.21000000415</v>
      </c>
    </row>
    <row r="51" spans="1:8" x14ac:dyDescent="0.3">
      <c r="A51" s="9" t="s">
        <v>50</v>
      </c>
      <c r="B51" s="1">
        <f>Qonto!B435</f>
        <v>45029</v>
      </c>
      <c r="C51" t="str">
        <f>Qonto!C435</f>
        <v>DGL</v>
      </c>
      <c r="D51" t="s">
        <v>4</v>
      </c>
      <c r="E51" s="4">
        <f>Qonto!D435</f>
        <v>1170</v>
      </c>
      <c r="F51" s="4"/>
      <c r="G51" t="s">
        <v>29</v>
      </c>
      <c r="H51" s="4">
        <f t="shared" si="3"/>
        <v>454699.21000000415</v>
      </c>
    </row>
    <row r="52" spans="1:8" x14ac:dyDescent="0.3">
      <c r="A52" s="9" t="s">
        <v>50</v>
      </c>
      <c r="B52" s="1">
        <f>Qonto!B436</f>
        <v>45047</v>
      </c>
      <c r="C52" t="str">
        <f>Qonto!C436</f>
        <v>Qonto</v>
      </c>
      <c r="D52" t="s">
        <v>4</v>
      </c>
      <c r="E52" s="4">
        <f>Qonto!D436</f>
        <v>10.8</v>
      </c>
      <c r="F52" s="4"/>
      <c r="G52" t="s">
        <v>8</v>
      </c>
      <c r="H52" s="4">
        <f t="shared" si="3"/>
        <v>454688.41000000417</v>
      </c>
    </row>
    <row r="53" spans="1:8" x14ac:dyDescent="0.3">
      <c r="A53" s="9" t="s">
        <v>50</v>
      </c>
      <c r="B53" s="1">
        <f>Qonto!B437</f>
        <v>45048</v>
      </c>
      <c r="C53" t="str">
        <f>Qonto!C437</f>
        <v>CHATELLIER SARL</v>
      </c>
      <c r="D53" t="s">
        <v>4</v>
      </c>
      <c r="E53" s="4"/>
      <c r="F53" s="4">
        <f>Qonto!E437</f>
        <v>204.86</v>
      </c>
      <c r="G53" t="s">
        <v>227</v>
      </c>
      <c r="H53" s="4">
        <f t="shared" si="3"/>
        <v>454893.27000000415</v>
      </c>
    </row>
    <row r="54" spans="1:8" x14ac:dyDescent="0.3">
      <c r="A54" s="9" t="s">
        <v>50</v>
      </c>
      <c r="B54" s="1">
        <f>Qonto!B438</f>
        <v>45048</v>
      </c>
      <c r="C54" t="str">
        <f>Qonto!C438</f>
        <v>Cabinet TROUVIN</v>
      </c>
      <c r="D54" t="s">
        <v>4</v>
      </c>
      <c r="E54" s="4">
        <f>Qonto!D438</f>
        <v>2100.0100000000002</v>
      </c>
      <c r="F54" s="4"/>
      <c r="G54" t="s">
        <v>209</v>
      </c>
      <c r="H54" s="4">
        <f t="shared" si="3"/>
        <v>452793.26000000414</v>
      </c>
    </row>
    <row r="55" spans="1:8" x14ac:dyDescent="0.3">
      <c r="A55" s="9" t="s">
        <v>50</v>
      </c>
      <c r="B55" s="1">
        <f>Qonto!B439</f>
        <v>45049</v>
      </c>
      <c r="C55" t="str">
        <f>Qonto!C439</f>
        <v>CVAE</v>
      </c>
      <c r="D55" t="s">
        <v>4</v>
      </c>
      <c r="E55" s="4">
        <f>Qonto!D439</f>
        <v>130</v>
      </c>
      <c r="F55" s="4"/>
      <c r="G55" t="s">
        <v>24</v>
      </c>
      <c r="H55" s="4">
        <f t="shared" si="3"/>
        <v>452663.26000000414</v>
      </c>
    </row>
    <row r="56" spans="1:8" x14ac:dyDescent="0.3">
      <c r="A56" s="9" t="s">
        <v>50</v>
      </c>
      <c r="B56" s="1">
        <f>Qonto!B440</f>
        <v>45049</v>
      </c>
      <c r="C56" t="str">
        <f>Qonto!C440</f>
        <v>Shurgard</v>
      </c>
      <c r="D56" t="s">
        <v>4</v>
      </c>
      <c r="E56" s="4"/>
      <c r="F56" s="4">
        <f>Qonto!E440</f>
        <v>4006.82</v>
      </c>
      <c r="G56" t="s">
        <v>10</v>
      </c>
      <c r="H56" s="4">
        <f t="shared" si="3"/>
        <v>456670.08000000415</v>
      </c>
    </row>
    <row r="57" spans="1:8" x14ac:dyDescent="0.3">
      <c r="A57" s="9" t="s">
        <v>50</v>
      </c>
      <c r="B57" s="1">
        <f>Qonto!B441</f>
        <v>45055</v>
      </c>
      <c r="C57" t="str">
        <f>Qonto!C441</f>
        <v>La Poste</v>
      </c>
      <c r="D57" t="s">
        <v>4</v>
      </c>
      <c r="E57" s="4">
        <f>Qonto!D441</f>
        <v>22.44</v>
      </c>
      <c r="F57" s="4"/>
      <c r="G57" t="s">
        <v>107</v>
      </c>
      <c r="H57" s="4">
        <f t="shared" si="3"/>
        <v>456647.64000000415</v>
      </c>
    </row>
    <row r="58" spans="1:8" x14ac:dyDescent="0.3">
      <c r="A58" s="9" t="s">
        <v>50</v>
      </c>
      <c r="B58" s="1">
        <f>Qonto!B442</f>
        <v>45070</v>
      </c>
      <c r="C58" t="str">
        <f>Qonto!C442</f>
        <v>TVA</v>
      </c>
      <c r="D58" t="s">
        <v>4</v>
      </c>
      <c r="E58" s="4">
        <f>Qonto!D442</f>
        <v>35208</v>
      </c>
      <c r="F58" s="4"/>
      <c r="G58" t="s">
        <v>28</v>
      </c>
      <c r="H58" s="4">
        <f t="shared" si="3"/>
        <v>421439.64000000415</v>
      </c>
    </row>
    <row r="59" spans="1:8" x14ac:dyDescent="0.3">
      <c r="A59" s="9" t="s">
        <v>50</v>
      </c>
      <c r="B59" s="1">
        <f>Qonto!B443</f>
        <v>45072</v>
      </c>
      <c r="C59" t="str">
        <f>Qonto!C443</f>
        <v>THOMAS-BLONDEL Anne-Marie</v>
      </c>
      <c r="D59" t="s">
        <v>4</v>
      </c>
      <c r="E59" s="4">
        <f>Qonto!D443</f>
        <v>24850</v>
      </c>
      <c r="F59" s="4"/>
      <c r="G59" t="s">
        <v>46</v>
      </c>
      <c r="H59" s="4">
        <f t="shared" si="3"/>
        <v>396589.64000000415</v>
      </c>
    </row>
    <row r="60" spans="1:8" x14ac:dyDescent="0.3">
      <c r="A60" s="9" t="s">
        <v>50</v>
      </c>
      <c r="B60" s="1">
        <f>Qonto!B444</f>
        <v>45072</v>
      </c>
      <c r="C60" t="str">
        <f>Qonto!C444</f>
        <v>THOMAS-BLONDEL Anne-Marie</v>
      </c>
      <c r="D60" t="s">
        <v>4</v>
      </c>
      <c r="E60" s="4">
        <f>Qonto!D444</f>
        <v>-21236.61</v>
      </c>
      <c r="F60" s="4"/>
      <c r="G60" t="s">
        <v>46</v>
      </c>
      <c r="H60" s="4">
        <f t="shared" si="3"/>
        <v>417826.25000000413</v>
      </c>
    </row>
    <row r="61" spans="1:8" x14ac:dyDescent="0.3">
      <c r="A61" s="9" t="s">
        <v>50</v>
      </c>
      <c r="B61" s="1">
        <f>Qonto!B445</f>
        <v>45072</v>
      </c>
      <c r="C61" t="str">
        <f>Qonto!C445</f>
        <v>THOMAS Eric</v>
      </c>
      <c r="D61" t="s">
        <v>4</v>
      </c>
      <c r="E61" s="4">
        <f>Qonto!D445</f>
        <v>24850</v>
      </c>
      <c r="F61" s="4"/>
      <c r="G61" t="s">
        <v>48</v>
      </c>
      <c r="H61" s="4">
        <f t="shared" si="3"/>
        <v>392976.25000000413</v>
      </c>
    </row>
    <row r="62" spans="1:8" x14ac:dyDescent="0.3">
      <c r="A62" s="9" t="s">
        <v>50</v>
      </c>
      <c r="B62" s="1">
        <f>Qonto!B446</f>
        <v>45072</v>
      </c>
      <c r="C62" t="str">
        <f>Qonto!C446</f>
        <v>THOMAS Didier</v>
      </c>
      <c r="D62" t="s">
        <v>4</v>
      </c>
      <c r="E62" s="4">
        <f>Qonto!D446</f>
        <v>24850</v>
      </c>
      <c r="F62" s="4"/>
      <c r="G62" t="s">
        <v>47</v>
      </c>
      <c r="H62" s="4">
        <f t="shared" si="3"/>
        <v>368126.25000000413</v>
      </c>
    </row>
    <row r="63" spans="1:8" x14ac:dyDescent="0.3">
      <c r="A63" s="9" t="s">
        <v>50</v>
      </c>
      <c r="B63" s="1">
        <f>Qonto!B447</f>
        <v>45072</v>
      </c>
      <c r="C63" t="str">
        <f>Qonto!C447</f>
        <v>THOMAS Thibault</v>
      </c>
      <c r="D63" t="s">
        <v>4</v>
      </c>
      <c r="E63" s="4">
        <f>Qonto!D447</f>
        <v>24850</v>
      </c>
      <c r="F63" s="4"/>
      <c r="G63" t="s">
        <v>49</v>
      </c>
      <c r="H63" s="4">
        <f t="shared" si="3"/>
        <v>343276.25000000413</v>
      </c>
    </row>
    <row r="64" spans="1:8" x14ac:dyDescent="0.3">
      <c r="A64" s="9" t="s">
        <v>50</v>
      </c>
      <c r="B64" s="1">
        <f>Qonto!B448</f>
        <v>45077</v>
      </c>
      <c r="C64" t="str">
        <f>Qonto!C448</f>
        <v>La Poste</v>
      </c>
      <c r="D64" t="s">
        <v>4</v>
      </c>
      <c r="E64" s="4">
        <f>Qonto!D448</f>
        <v>22.44</v>
      </c>
      <c r="F64" s="4"/>
      <c r="G64" t="s">
        <v>107</v>
      </c>
      <c r="H64" s="4">
        <f t="shared" si="3"/>
        <v>343253.81000000413</v>
      </c>
    </row>
    <row r="65" spans="1:8" x14ac:dyDescent="0.3">
      <c r="A65" s="9" t="s">
        <v>50</v>
      </c>
      <c r="B65" s="1">
        <f>Qonto!B449</f>
        <v>45078</v>
      </c>
      <c r="C65" t="str">
        <f>Qonto!C449</f>
        <v>Qonto</v>
      </c>
      <c r="D65" t="s">
        <v>4</v>
      </c>
      <c r="E65" s="4">
        <f>Qonto!D449</f>
        <v>10.8</v>
      </c>
      <c r="F65" s="4"/>
      <c r="G65" t="s">
        <v>8</v>
      </c>
      <c r="H65" s="4">
        <f t="shared" si="3"/>
        <v>343243.01000000414</v>
      </c>
    </row>
    <row r="66" spans="1:8" x14ac:dyDescent="0.3">
      <c r="A66" s="9" t="s">
        <v>50</v>
      </c>
      <c r="B66" s="1">
        <f>Qonto!B450</f>
        <v>45081</v>
      </c>
      <c r="C66" t="str">
        <f>Qonto!C450</f>
        <v>SILAS RENOV</v>
      </c>
      <c r="D66" t="s">
        <v>4</v>
      </c>
      <c r="E66" s="4">
        <f>Qonto!D450</f>
        <v>5720.52</v>
      </c>
      <c r="F66" s="4"/>
      <c r="G66" t="s">
        <v>284</v>
      </c>
      <c r="H66" s="4">
        <f t="shared" si="3"/>
        <v>337522.49000000412</v>
      </c>
    </row>
    <row r="67" spans="1:8" x14ac:dyDescent="0.3">
      <c r="A67" s="9" t="s">
        <v>50</v>
      </c>
      <c r="B67" s="1">
        <f>Qonto!B451</f>
        <v>45079</v>
      </c>
      <c r="C67" t="str">
        <f>Qonto!C451</f>
        <v>B3E</v>
      </c>
      <c r="D67" t="s">
        <v>4</v>
      </c>
      <c r="E67" s="4">
        <f>Qonto!D451</f>
        <v>5796</v>
      </c>
      <c r="F67" s="4"/>
      <c r="G67" t="s">
        <v>262</v>
      </c>
      <c r="H67" s="4">
        <f t="shared" si="3"/>
        <v>331726.49000000412</v>
      </c>
    </row>
    <row r="68" spans="1:8" x14ac:dyDescent="0.3">
      <c r="A68" s="9" t="s">
        <v>50</v>
      </c>
      <c r="B68" s="1">
        <f>Qonto!B452</f>
        <v>45084</v>
      </c>
      <c r="C68" t="str">
        <f>Qonto!C452</f>
        <v>SDC Flandre SUD ASL</v>
      </c>
      <c r="D68" t="s">
        <v>4</v>
      </c>
      <c r="E68" s="4">
        <f>Qonto!D452</f>
        <v>2758</v>
      </c>
      <c r="F68" s="4"/>
      <c r="G68" t="s">
        <v>187</v>
      </c>
      <c r="H68" s="4">
        <f t="shared" si="3"/>
        <v>328968.49000000412</v>
      </c>
    </row>
    <row r="69" spans="1:8" x14ac:dyDescent="0.3">
      <c r="A69" s="9" t="s">
        <v>50</v>
      </c>
      <c r="B69" s="1">
        <f>Qonto!B453</f>
        <v>45084</v>
      </c>
      <c r="C69" t="str">
        <f>Qonto!C453</f>
        <v>SDC Flandre SUD ASL</v>
      </c>
      <c r="D69" t="s">
        <v>4</v>
      </c>
      <c r="E69" s="4">
        <f>Qonto!D453</f>
        <v>2363.25</v>
      </c>
      <c r="F69" s="4"/>
      <c r="G69" t="s">
        <v>187</v>
      </c>
      <c r="H69" s="4">
        <f t="shared" si="3"/>
        <v>326605.24000000412</v>
      </c>
    </row>
    <row r="70" spans="1:8" x14ac:dyDescent="0.3">
      <c r="A70" s="9" t="s">
        <v>50</v>
      </c>
      <c r="B70" s="1">
        <f>Qonto!B454</f>
        <v>45089</v>
      </c>
      <c r="C70" t="str">
        <f>Qonto!C454</f>
        <v>Audit Diagnostics</v>
      </c>
      <c r="D70" t="s">
        <v>4</v>
      </c>
      <c r="E70" s="4">
        <f>Qonto!D454</f>
        <v>2580</v>
      </c>
      <c r="F70" s="4"/>
      <c r="G70" t="s">
        <v>291</v>
      </c>
      <c r="H70" s="4">
        <f t="shared" si="3"/>
        <v>324025.24000000412</v>
      </c>
    </row>
    <row r="71" spans="1:8" x14ac:dyDescent="0.3">
      <c r="A71" s="9" t="s">
        <v>50</v>
      </c>
      <c r="B71" s="1">
        <f>Qonto!B455</f>
        <v>45096</v>
      </c>
      <c r="C71" t="str">
        <f>Qonto!C455</f>
        <v>Maxi Buro</v>
      </c>
      <c r="D71" t="s">
        <v>4</v>
      </c>
      <c r="E71" s="4">
        <f>Qonto!D455</f>
        <v>59.66</v>
      </c>
      <c r="F71" s="4"/>
      <c r="G71" t="s">
        <v>91</v>
      </c>
      <c r="H71" s="4">
        <f t="shared" si="3"/>
        <v>323965.58000000415</v>
      </c>
    </row>
    <row r="72" spans="1:8" x14ac:dyDescent="0.3">
      <c r="A72" s="9" t="s">
        <v>50</v>
      </c>
      <c r="B72" s="1">
        <f>Qonto!B456</f>
        <v>45096</v>
      </c>
      <c r="C72" t="str">
        <f>Qonto!C456</f>
        <v>THOMAS-BLONDEL Anne-Marie</v>
      </c>
      <c r="D72" t="s">
        <v>4</v>
      </c>
      <c r="E72" s="4">
        <f>Qonto!D456</f>
        <v>20106.599999999999</v>
      </c>
      <c r="F72" s="4"/>
      <c r="G72" t="s">
        <v>46</v>
      </c>
      <c r="H72" s="4">
        <f t="shared" si="3"/>
        <v>303858.98000000417</v>
      </c>
    </row>
    <row r="73" spans="1:8" x14ac:dyDescent="0.3">
      <c r="A73" s="9" t="s">
        <v>50</v>
      </c>
      <c r="B73" s="1">
        <f>Qonto!B457</f>
        <v>45096</v>
      </c>
      <c r="C73" t="str">
        <f>Qonto!C457</f>
        <v>THOMAS Eric</v>
      </c>
      <c r="D73" t="s">
        <v>4</v>
      </c>
      <c r="E73" s="4">
        <f>Qonto!D457</f>
        <v>22565</v>
      </c>
      <c r="F73" s="4"/>
      <c r="G73" t="s">
        <v>48</v>
      </c>
      <c r="H73" s="4">
        <f t="shared" si="3"/>
        <v>281293.98000000417</v>
      </c>
    </row>
    <row r="74" spans="1:8" x14ac:dyDescent="0.3">
      <c r="A74" s="9" t="s">
        <v>50</v>
      </c>
      <c r="B74" s="1">
        <f>Qonto!B458</f>
        <v>45096</v>
      </c>
      <c r="C74" t="str">
        <f>Qonto!C458</f>
        <v>THOMAS Didier</v>
      </c>
      <c r="D74" t="s">
        <v>4</v>
      </c>
      <c r="E74" s="4">
        <f>Qonto!D458</f>
        <v>22565</v>
      </c>
      <c r="F74" s="4"/>
      <c r="G74" t="s">
        <v>47</v>
      </c>
      <c r="H74" s="4">
        <f t="shared" si="3"/>
        <v>258728.98000000417</v>
      </c>
    </row>
    <row r="75" spans="1:8" x14ac:dyDescent="0.3">
      <c r="A75" s="9" t="s">
        <v>50</v>
      </c>
      <c r="B75" s="1">
        <f>Qonto!B459</f>
        <v>45096</v>
      </c>
      <c r="C75" t="str">
        <f>Qonto!C459</f>
        <v>THOMAS Thibault</v>
      </c>
      <c r="D75" t="s">
        <v>4</v>
      </c>
      <c r="E75" s="4">
        <f>Qonto!D459</f>
        <v>22565</v>
      </c>
      <c r="F75" s="4"/>
      <c r="G75" t="s">
        <v>49</v>
      </c>
      <c r="H75" s="4">
        <f t="shared" si="3"/>
        <v>236163.98000000417</v>
      </c>
    </row>
    <row r="76" spans="1:8" x14ac:dyDescent="0.3">
      <c r="A76" s="9" t="s">
        <v>50</v>
      </c>
      <c r="B76" s="1">
        <f>Qonto!B460</f>
        <v>45096</v>
      </c>
      <c r="C76" t="str">
        <f>Qonto!C460</f>
        <v>CHATELLIER SARL</v>
      </c>
      <c r="D76" t="s">
        <v>4</v>
      </c>
      <c r="E76" s="4"/>
      <c r="F76" s="4">
        <f>Qonto!E460</f>
        <v>102.43</v>
      </c>
      <c r="G76" t="s">
        <v>227</v>
      </c>
      <c r="H76" s="4">
        <f t="shared" si="3"/>
        <v>236266.41000000417</v>
      </c>
    </row>
    <row r="77" spans="1:8" x14ac:dyDescent="0.3">
      <c r="A77" s="9" t="s">
        <v>50</v>
      </c>
      <c r="B77" s="1">
        <f>Qonto!B461</f>
        <v>45097</v>
      </c>
      <c r="C77" t="str">
        <f>Qonto!C461</f>
        <v>THOMAS-BLONDEL Anne-Marie</v>
      </c>
      <c r="D77" t="s">
        <v>4</v>
      </c>
      <c r="E77" s="4">
        <f>Qonto!D461</f>
        <v>12000</v>
      </c>
      <c r="F77" s="4"/>
      <c r="G77" t="s">
        <v>46</v>
      </c>
      <c r="H77" s="4">
        <f t="shared" si="3"/>
        <v>224266.41000000417</v>
      </c>
    </row>
    <row r="78" spans="1:8" x14ac:dyDescent="0.3">
      <c r="A78" s="9" t="s">
        <v>50</v>
      </c>
      <c r="B78" s="1">
        <f>Qonto!B462</f>
        <v>45097</v>
      </c>
      <c r="C78" t="str">
        <f>Qonto!C462</f>
        <v>THOMAS Eric</v>
      </c>
      <c r="D78" t="s">
        <v>4</v>
      </c>
      <c r="E78" s="4">
        <f>Qonto!D462</f>
        <v>10000</v>
      </c>
      <c r="F78" s="4"/>
      <c r="G78" t="s">
        <v>48</v>
      </c>
      <c r="H78" s="4">
        <f t="shared" si="3"/>
        <v>214266.41000000417</v>
      </c>
    </row>
    <row r="79" spans="1:8" x14ac:dyDescent="0.3">
      <c r="A79" s="9" t="s">
        <v>50</v>
      </c>
      <c r="B79" s="1">
        <f>Qonto!B463</f>
        <v>45097</v>
      </c>
      <c r="C79" t="str">
        <f>Qonto!C463</f>
        <v>THOMAS Didier</v>
      </c>
      <c r="D79" t="s">
        <v>4</v>
      </c>
      <c r="E79" s="4">
        <f>Qonto!D463</f>
        <v>10000</v>
      </c>
      <c r="F79" s="4"/>
      <c r="G79" t="s">
        <v>47</v>
      </c>
      <c r="H79" s="4">
        <f t="shared" si="3"/>
        <v>204266.41000000417</v>
      </c>
    </row>
    <row r="80" spans="1:8" x14ac:dyDescent="0.3">
      <c r="A80" s="9" t="s">
        <v>50</v>
      </c>
      <c r="B80" s="1">
        <f>Qonto!B464</f>
        <v>45097</v>
      </c>
      <c r="C80" t="str">
        <f>Qonto!C464</f>
        <v>THOMAS Thibault</v>
      </c>
      <c r="D80" t="s">
        <v>4</v>
      </c>
      <c r="E80" s="4">
        <f>Qonto!D464</f>
        <v>10000</v>
      </c>
      <c r="F80" s="4"/>
      <c r="G80" t="s">
        <v>49</v>
      </c>
      <c r="H80" s="4">
        <f t="shared" si="3"/>
        <v>194266.41000000417</v>
      </c>
    </row>
    <row r="81" spans="1:8" x14ac:dyDescent="0.3">
      <c r="A81" s="9" t="s">
        <v>50</v>
      </c>
      <c r="B81" s="1">
        <f>Qonto!B465</f>
        <v>45097</v>
      </c>
      <c r="C81" t="str">
        <f>Qonto!C465</f>
        <v>Qonto</v>
      </c>
      <c r="D81" t="s">
        <v>4</v>
      </c>
      <c r="E81" s="4">
        <f>Qonto!D465</f>
        <v>118.8</v>
      </c>
      <c r="F81" s="4"/>
      <c r="G81" t="s">
        <v>8</v>
      </c>
      <c r="H81" s="4">
        <f t="shared" si="3"/>
        <v>194147.61000000418</v>
      </c>
    </row>
    <row r="82" spans="1:8" x14ac:dyDescent="0.3">
      <c r="A82" s="9" t="s">
        <v>50</v>
      </c>
      <c r="B82" s="1">
        <f>Qonto!B466</f>
        <v>45098</v>
      </c>
      <c r="C82" t="str">
        <f>Qonto!C466</f>
        <v>TVA</v>
      </c>
      <c r="D82" t="s">
        <v>4</v>
      </c>
      <c r="E82" s="4">
        <f>Qonto!D466</f>
        <v>34</v>
      </c>
      <c r="F82" s="4"/>
      <c r="G82" t="s">
        <v>28</v>
      </c>
      <c r="H82" s="4">
        <f t="shared" si="3"/>
        <v>194113.61000000418</v>
      </c>
    </row>
    <row r="83" spans="1:8" x14ac:dyDescent="0.3">
      <c r="A83" s="9" t="s">
        <v>50</v>
      </c>
      <c r="B83" s="1">
        <f>Qonto!B467</f>
        <v>45099</v>
      </c>
      <c r="C83" t="str">
        <f>Qonto!C467</f>
        <v>La Poste</v>
      </c>
      <c r="D83" t="s">
        <v>4</v>
      </c>
      <c r="E83" s="4">
        <f>Qonto!D467</f>
        <v>22.44</v>
      </c>
      <c r="F83" s="4"/>
      <c r="G83" t="s">
        <v>107</v>
      </c>
      <c r="H83" s="4">
        <f t="shared" si="3"/>
        <v>194091.17000000417</v>
      </c>
    </row>
    <row r="84" spans="1:8" x14ac:dyDescent="0.3">
      <c r="A84" s="9" t="s">
        <v>50</v>
      </c>
      <c r="B84" s="1">
        <f>Qonto!B468</f>
        <v>45103</v>
      </c>
      <c r="C84" t="str">
        <f>Qonto!C468</f>
        <v>PAP annonce parking</v>
      </c>
      <c r="D84" t="s">
        <v>4</v>
      </c>
      <c r="E84" s="4">
        <f>Qonto!D468</f>
        <v>18</v>
      </c>
      <c r="F84" s="4"/>
      <c r="G84" t="s">
        <v>169</v>
      </c>
      <c r="H84" s="4">
        <f t="shared" si="3"/>
        <v>194073.17000000417</v>
      </c>
    </row>
    <row r="85" spans="1:8" x14ac:dyDescent="0.3">
      <c r="A85" s="9" t="s">
        <v>50</v>
      </c>
      <c r="B85" s="1">
        <f>Qonto!B469</f>
        <v>45110</v>
      </c>
      <c r="C85" t="str">
        <f>Qonto!C469</f>
        <v>CHATELLIER SARL</v>
      </c>
      <c r="D85" t="s">
        <v>4</v>
      </c>
      <c r="E85" s="4"/>
      <c r="F85" s="4">
        <f>Qonto!E469</f>
        <v>204.86</v>
      </c>
      <c r="G85" t="s">
        <v>227</v>
      </c>
      <c r="H85" s="4">
        <f t="shared" si="3"/>
        <v>194278.03000000416</v>
      </c>
    </row>
    <row r="86" spans="1:8" x14ac:dyDescent="0.3">
      <c r="A86" s="9" t="s">
        <v>50</v>
      </c>
      <c r="B86" s="1">
        <f>Qonto!B470</f>
        <v>45111</v>
      </c>
      <c r="C86" t="str">
        <f>Qonto!C470</f>
        <v>La Plateforme</v>
      </c>
      <c r="D86" t="s">
        <v>4</v>
      </c>
      <c r="E86" s="4"/>
      <c r="F86" s="4">
        <f>Qonto!E470</f>
        <v>220932.34</v>
      </c>
      <c r="G86" t="s">
        <v>242</v>
      </c>
      <c r="H86" s="4">
        <f t="shared" si="3"/>
        <v>415210.37000000419</v>
      </c>
    </row>
    <row r="87" spans="1:8" x14ac:dyDescent="0.3">
      <c r="A87" s="9" t="s">
        <v>50</v>
      </c>
      <c r="B87" s="1">
        <f>Qonto!B471</f>
        <v>45112</v>
      </c>
      <c r="C87" t="str">
        <f>Qonto!C471</f>
        <v>DGL</v>
      </c>
      <c r="D87" t="s">
        <v>4</v>
      </c>
      <c r="E87" s="4">
        <f>Qonto!D471</f>
        <v>1170</v>
      </c>
      <c r="F87" s="4"/>
      <c r="G87" t="s">
        <v>29</v>
      </c>
      <c r="H87" s="4">
        <f t="shared" si="3"/>
        <v>414040.37000000419</v>
      </c>
    </row>
    <row r="88" spans="1:8" x14ac:dyDescent="0.3">
      <c r="A88" s="9" t="s">
        <v>50</v>
      </c>
      <c r="B88" s="1">
        <f>Qonto!B472</f>
        <v>45113</v>
      </c>
      <c r="C88" t="str">
        <f>Qonto!C472</f>
        <v>La Poste</v>
      </c>
      <c r="D88" t="s">
        <v>4</v>
      </c>
      <c r="E88" s="4">
        <f>Qonto!D472</f>
        <v>7.16</v>
      </c>
      <c r="F88" s="4"/>
      <c r="G88" t="s">
        <v>107</v>
      </c>
      <c r="H88" s="4">
        <f t="shared" ref="H88:H90" si="4">H87-E88+F88</f>
        <v>414033.21000000421</v>
      </c>
    </row>
    <row r="89" spans="1:8" x14ac:dyDescent="0.3">
      <c r="A89" s="9" t="s">
        <v>50</v>
      </c>
      <c r="B89" s="1">
        <f>Qonto!B473</f>
        <v>45115</v>
      </c>
      <c r="C89" t="str">
        <f>Qonto!C473</f>
        <v>Express MB</v>
      </c>
      <c r="D89" t="s">
        <v>4</v>
      </c>
      <c r="E89" s="4">
        <f>Qonto!D473</f>
        <v>55</v>
      </c>
      <c r="F89" s="4"/>
      <c r="G89" t="s">
        <v>91</v>
      </c>
      <c r="H89" s="4">
        <f t="shared" si="4"/>
        <v>413978.21000000421</v>
      </c>
    </row>
    <row r="90" spans="1:8" x14ac:dyDescent="0.3">
      <c r="A90" s="9" t="s">
        <v>50</v>
      </c>
      <c r="B90" s="1">
        <f>Qonto!B474</f>
        <v>45116</v>
      </c>
      <c r="C90" t="str">
        <f>Qonto!C474</f>
        <v>Virement BNP</v>
      </c>
      <c r="D90" t="s">
        <v>4</v>
      </c>
      <c r="E90" s="4">
        <f>Qonto!D474</f>
        <v>300</v>
      </c>
      <c r="F90" s="4"/>
      <c r="G90" t="s">
        <v>135</v>
      </c>
      <c r="H90" s="4">
        <f t="shared" si="4"/>
        <v>413678.21000000421</v>
      </c>
    </row>
    <row r="91" spans="1:8" x14ac:dyDescent="0.3">
      <c r="A91" s="9" t="s">
        <v>50</v>
      </c>
      <c r="B91" s="1">
        <f>Qonto!B475</f>
        <v>45119</v>
      </c>
      <c r="C91" t="str">
        <f>Qonto!C475</f>
        <v>La Poste</v>
      </c>
      <c r="D91" t="s">
        <v>4</v>
      </c>
      <c r="E91" s="4">
        <f>Qonto!D475</f>
        <v>28.59</v>
      </c>
      <c r="F91" s="4"/>
      <c r="G91" t="s">
        <v>107</v>
      </c>
      <c r="H91" s="4">
        <f t="shared" ref="H91:H94" si="5">H90-E91+F91</f>
        <v>413649.62000000419</v>
      </c>
    </row>
    <row r="92" spans="1:8" x14ac:dyDescent="0.3">
      <c r="A92" s="9" t="s">
        <v>50</v>
      </c>
      <c r="B92" s="1">
        <f>Qonto!B476</f>
        <v>45125</v>
      </c>
      <c r="C92" t="str">
        <f>Qonto!C476</f>
        <v>TT / rbst frais</v>
      </c>
      <c r="D92" t="s">
        <v>4</v>
      </c>
      <c r="E92" s="4">
        <f>Qonto!D476</f>
        <v>1660.23</v>
      </c>
      <c r="F92" s="4"/>
      <c r="G92" t="s">
        <v>58</v>
      </c>
      <c r="H92" s="4">
        <f t="shared" si="5"/>
        <v>411989.3900000042</v>
      </c>
    </row>
    <row r="93" spans="1:8" x14ac:dyDescent="0.3">
      <c r="A93" s="9" t="s">
        <v>50</v>
      </c>
      <c r="B93" s="1">
        <f>Qonto!B477</f>
        <v>45128</v>
      </c>
      <c r="C93" t="str">
        <f>Qonto!C477</f>
        <v>SDC Flandre SUD ASL</v>
      </c>
      <c r="D93" t="s">
        <v>4</v>
      </c>
      <c r="E93" s="4">
        <f>Qonto!D477</f>
        <v>2363.25</v>
      </c>
      <c r="F93" s="4"/>
      <c r="G93" t="s">
        <v>187</v>
      </c>
      <c r="H93" s="4">
        <f t="shared" si="5"/>
        <v>409626.1400000042</v>
      </c>
    </row>
    <row r="94" spans="1:8" x14ac:dyDescent="0.3">
      <c r="A94" s="9" t="s">
        <v>50</v>
      </c>
      <c r="B94" s="1">
        <f>Qonto!B478</f>
        <v>45128</v>
      </c>
      <c r="C94" t="str">
        <f>Qonto!C478</f>
        <v>SDC Flandre SUD ASL</v>
      </c>
      <c r="D94" t="s">
        <v>4</v>
      </c>
      <c r="E94" s="4">
        <f>Qonto!D478</f>
        <v>2363.25</v>
      </c>
      <c r="F94" s="4"/>
      <c r="G94" t="s">
        <v>187</v>
      </c>
      <c r="H94" s="4">
        <f t="shared" si="5"/>
        <v>407262.8900000042</v>
      </c>
    </row>
    <row r="95" spans="1:8" x14ac:dyDescent="0.3">
      <c r="A95" s="9" t="s">
        <v>50</v>
      </c>
      <c r="B95" s="1">
        <f>Qonto!B479</f>
        <v>45128</v>
      </c>
      <c r="C95" t="str">
        <f>Qonto!C479</f>
        <v>SDC Flandre SUD ASL</v>
      </c>
      <c r="D95" t="s">
        <v>4</v>
      </c>
      <c r="E95" s="4">
        <f>Qonto!D479</f>
        <v>2363.25</v>
      </c>
      <c r="F95" s="4"/>
      <c r="G95" t="s">
        <v>187</v>
      </c>
      <c r="H95" s="4">
        <f t="shared" ref="H95:H97" si="6">H94-E95+F95</f>
        <v>404899.6400000042</v>
      </c>
    </row>
    <row r="96" spans="1:8" x14ac:dyDescent="0.3">
      <c r="A96" s="9" t="s">
        <v>50</v>
      </c>
      <c r="B96" s="1">
        <f>Qonto!B480</f>
        <v>45132</v>
      </c>
      <c r="C96" t="str">
        <f>Qonto!C480</f>
        <v>Kadri Nadri - solutions débarras</v>
      </c>
      <c r="D96" t="s">
        <v>4</v>
      </c>
      <c r="E96" s="4">
        <f>Qonto!D480</f>
        <v>500</v>
      </c>
      <c r="F96" s="4"/>
      <c r="G96" t="s">
        <v>91</v>
      </c>
      <c r="H96" s="4">
        <f t="shared" si="6"/>
        <v>404399.6400000042</v>
      </c>
    </row>
    <row r="97" spans="1:8" x14ac:dyDescent="0.3">
      <c r="A97" s="9" t="s">
        <v>50</v>
      </c>
      <c r="B97" s="1">
        <f>Qonto!B481</f>
        <v>45146</v>
      </c>
      <c r="C97" t="str">
        <f>Qonto!C481</f>
        <v>Cabinet TROUVIN</v>
      </c>
      <c r="D97" t="s">
        <v>4</v>
      </c>
      <c r="E97" s="4">
        <f>Qonto!D481</f>
        <v>1428.01</v>
      </c>
      <c r="F97" s="4"/>
      <c r="G97" t="s">
        <v>209</v>
      </c>
      <c r="H97" s="4">
        <f t="shared" si="6"/>
        <v>402971.6300000042</v>
      </c>
    </row>
    <row r="98" spans="1:8" x14ac:dyDescent="0.3">
      <c r="A98" s="9" t="s">
        <v>50</v>
      </c>
      <c r="B98" s="1">
        <f>Qonto!B482</f>
        <v>45180</v>
      </c>
      <c r="C98" t="str">
        <f>Qonto!C482</f>
        <v>CHATELLIER SARL</v>
      </c>
      <c r="D98" t="s">
        <v>4</v>
      </c>
      <c r="E98" s="4"/>
      <c r="F98" s="4">
        <f>Qonto!E482</f>
        <v>204.86</v>
      </c>
      <c r="G98" t="s">
        <v>227</v>
      </c>
      <c r="H98" s="4">
        <f>H97-E98+F98</f>
        <v>403176.49000000418</v>
      </c>
    </row>
    <row r="99" spans="1:8" x14ac:dyDescent="0.3">
      <c r="A99" s="9" t="s">
        <v>50</v>
      </c>
      <c r="B99" s="1">
        <f>Qonto!B483</f>
        <v>45184</v>
      </c>
      <c r="C99" t="str">
        <f>Qonto!C483</f>
        <v>THOMAS Eric</v>
      </c>
      <c r="D99" t="s">
        <v>4</v>
      </c>
      <c r="E99" s="4">
        <f>Qonto!D483</f>
        <v>20000</v>
      </c>
      <c r="F99" s="4"/>
      <c r="G99" t="s">
        <v>48</v>
      </c>
      <c r="H99" s="4">
        <f t="shared" ref="H99:H110" si="7">H98-E99+F99</f>
        <v>383176.49000000418</v>
      </c>
    </row>
    <row r="100" spans="1:8" x14ac:dyDescent="0.3">
      <c r="A100" s="9" t="s">
        <v>50</v>
      </c>
      <c r="B100" s="1">
        <f>Qonto!B484</f>
        <v>45184</v>
      </c>
      <c r="C100" t="str">
        <f>Qonto!C484</f>
        <v>THOMAS Didier</v>
      </c>
      <c r="D100" t="s">
        <v>4</v>
      </c>
      <c r="E100" s="4">
        <f>Qonto!D484</f>
        <v>20000</v>
      </c>
      <c r="F100" s="4"/>
      <c r="G100" t="s">
        <v>47</v>
      </c>
      <c r="H100" s="4">
        <f t="shared" si="7"/>
        <v>363176.49000000418</v>
      </c>
    </row>
    <row r="101" spans="1:8" x14ac:dyDescent="0.3">
      <c r="A101" s="9" t="s">
        <v>50</v>
      </c>
      <c r="B101" s="1">
        <f>Qonto!B485</f>
        <v>45184</v>
      </c>
      <c r="C101" t="str">
        <f>Qonto!C485</f>
        <v>THOMAS Thibault</v>
      </c>
      <c r="D101" t="s">
        <v>4</v>
      </c>
      <c r="E101" s="4">
        <f>Qonto!D485</f>
        <v>20000</v>
      </c>
      <c r="F101" s="4"/>
      <c r="G101" t="s">
        <v>49</v>
      </c>
      <c r="H101" s="4">
        <f t="shared" si="7"/>
        <v>343176.49000000418</v>
      </c>
    </row>
    <row r="102" spans="1:8" x14ac:dyDescent="0.3">
      <c r="A102" s="9" t="s">
        <v>50</v>
      </c>
      <c r="B102" s="1">
        <f>Qonto!B486</f>
        <v>45184</v>
      </c>
      <c r="C102" t="str">
        <f>Qonto!C486</f>
        <v>La Poste</v>
      </c>
      <c r="D102" t="s">
        <v>4</v>
      </c>
      <c r="E102" s="4">
        <f>Qonto!D486</f>
        <v>6.86</v>
      </c>
      <c r="F102" s="4"/>
      <c r="G102" t="s">
        <v>107</v>
      </c>
      <c r="H102" s="4">
        <f t="shared" si="7"/>
        <v>343169.6300000042</v>
      </c>
    </row>
    <row r="103" spans="1:8" x14ac:dyDescent="0.3">
      <c r="A103" s="9" t="s">
        <v>50</v>
      </c>
      <c r="B103" s="1">
        <f>Qonto!B487</f>
        <v>45190</v>
      </c>
      <c r="C103" t="str">
        <f>Qonto!C487</f>
        <v>TVA</v>
      </c>
      <c r="D103" t="s">
        <v>4</v>
      </c>
      <c r="E103" s="4">
        <f>Qonto!D487</f>
        <v>35909</v>
      </c>
      <c r="F103" s="4"/>
      <c r="G103" t="s">
        <v>28</v>
      </c>
      <c r="H103" s="4">
        <f t="shared" si="7"/>
        <v>307260.6300000042</v>
      </c>
    </row>
    <row r="104" spans="1:8" x14ac:dyDescent="0.3">
      <c r="A104" s="9" t="s">
        <v>50</v>
      </c>
      <c r="B104" s="1">
        <f>Qonto!B488</f>
        <v>45208</v>
      </c>
      <c r="C104" t="str">
        <f>Qonto!C488</f>
        <v>La Plateforme</v>
      </c>
      <c r="D104" t="s">
        <v>4</v>
      </c>
      <c r="E104" s="4"/>
      <c r="F104" s="4">
        <f>Qonto!E488</f>
        <v>86697.98</v>
      </c>
      <c r="G104" t="s">
        <v>242</v>
      </c>
      <c r="H104" s="4">
        <f t="shared" si="7"/>
        <v>393958.61000000418</v>
      </c>
    </row>
    <row r="105" spans="1:8" x14ac:dyDescent="0.3">
      <c r="A105" s="9" t="s">
        <v>50</v>
      </c>
      <c r="B105" s="1">
        <f>Qonto!B489</f>
        <v>45212</v>
      </c>
      <c r="C105" t="str">
        <f>Qonto!C489</f>
        <v>Virement BNP</v>
      </c>
      <c r="D105" t="s">
        <v>4</v>
      </c>
      <c r="E105" s="4">
        <f>Qonto!D489</f>
        <v>174</v>
      </c>
      <c r="F105" s="4"/>
      <c r="G105" t="s">
        <v>135</v>
      </c>
      <c r="H105" s="4">
        <f t="shared" si="7"/>
        <v>393784.61000000418</v>
      </c>
    </row>
    <row r="106" spans="1:8" x14ac:dyDescent="0.3">
      <c r="A106" s="9" t="s">
        <v>50</v>
      </c>
      <c r="B106" s="1">
        <f>Qonto!B490</f>
        <v>45218</v>
      </c>
      <c r="C106" t="str">
        <f>Qonto!C490</f>
        <v>TVA</v>
      </c>
      <c r="D106" t="s">
        <v>4</v>
      </c>
      <c r="E106" s="4">
        <f>Qonto!D490</f>
        <v>34</v>
      </c>
      <c r="F106" s="4"/>
      <c r="G106" t="s">
        <v>28</v>
      </c>
      <c r="H106" s="4">
        <f t="shared" si="7"/>
        <v>393750.61000000418</v>
      </c>
    </row>
    <row r="107" spans="1:8" x14ac:dyDescent="0.3">
      <c r="A107" s="9" t="s">
        <v>50</v>
      </c>
      <c r="B107" s="1">
        <f>Qonto!B491</f>
        <v>45225</v>
      </c>
      <c r="C107" t="str">
        <f>Qonto!C491</f>
        <v>Taxes Foncières</v>
      </c>
      <c r="D107" t="s">
        <v>4</v>
      </c>
      <c r="E107" s="4">
        <f>Qonto!D491</f>
        <v>37926</v>
      </c>
      <c r="F107" s="4"/>
      <c r="G107" t="s">
        <v>30</v>
      </c>
      <c r="H107" s="4">
        <f t="shared" si="7"/>
        <v>355824.61000000418</v>
      </c>
    </row>
    <row r="108" spans="1:8" x14ac:dyDescent="0.3">
      <c r="A108" s="9" t="s">
        <v>50</v>
      </c>
      <c r="B108" s="1">
        <f>Qonto!B492</f>
        <v>45236</v>
      </c>
      <c r="C108" t="str">
        <f>Qonto!C492</f>
        <v>CHATELLIER SARL</v>
      </c>
      <c r="D108" t="s">
        <v>4</v>
      </c>
      <c r="E108" s="4"/>
      <c r="F108" s="4">
        <f>Qonto!E492</f>
        <v>220.94</v>
      </c>
      <c r="G108" t="s">
        <v>227</v>
      </c>
      <c r="H108" s="4">
        <f t="shared" si="7"/>
        <v>356045.55000000418</v>
      </c>
    </row>
    <row r="109" spans="1:8" x14ac:dyDescent="0.3">
      <c r="A109" s="9" t="s">
        <v>50</v>
      </c>
      <c r="B109" s="1">
        <f>Qonto!B493</f>
        <v>45246</v>
      </c>
      <c r="C109" t="str">
        <f>Qonto!C493</f>
        <v>La Plateforme</v>
      </c>
      <c r="D109" t="s">
        <v>4</v>
      </c>
      <c r="E109" s="4">
        <f>Qonto!D493</f>
        <v>10645.97</v>
      </c>
      <c r="F109" s="4"/>
      <c r="G109" t="s">
        <v>242</v>
      </c>
      <c r="H109" s="4">
        <f t="shared" si="7"/>
        <v>345399.58000000421</v>
      </c>
    </row>
    <row r="110" spans="1:8" x14ac:dyDescent="0.3">
      <c r="A110" s="9" t="s">
        <v>50</v>
      </c>
      <c r="B110" s="1">
        <f>Qonto!B494</f>
        <v>45252</v>
      </c>
      <c r="C110" t="str">
        <f>Qonto!C494</f>
        <v>TVA</v>
      </c>
      <c r="D110" t="s">
        <v>4</v>
      </c>
      <c r="E110" s="4">
        <f>Qonto!D494</f>
        <v>14080</v>
      </c>
      <c r="F110" s="4"/>
      <c r="G110" t="s">
        <v>28</v>
      </c>
      <c r="H110" s="4">
        <f t="shared" si="7"/>
        <v>331319.58000000421</v>
      </c>
    </row>
    <row r="111" spans="1:8" x14ac:dyDescent="0.3">
      <c r="A111" s="9" t="s">
        <v>50</v>
      </c>
      <c r="B111" s="1">
        <f>Qonto!B495</f>
        <v>45253</v>
      </c>
      <c r="C111" t="str">
        <f>Qonto!C495</f>
        <v>THOMAS Eric</v>
      </c>
      <c r="D111" t="s">
        <v>4</v>
      </c>
      <c r="E111" s="4">
        <f>Qonto!D495</f>
        <v>20000</v>
      </c>
      <c r="F111" s="4"/>
      <c r="G111" t="s">
        <v>48</v>
      </c>
      <c r="H111" s="4">
        <f t="shared" ref="H111:H113" si="8">H110-E111+F111</f>
        <v>311319.58000000421</v>
      </c>
    </row>
    <row r="112" spans="1:8" x14ac:dyDescent="0.3">
      <c r="A112" s="9" t="s">
        <v>50</v>
      </c>
      <c r="B112" s="1">
        <f>Qonto!B496</f>
        <v>45253</v>
      </c>
      <c r="C112" t="str">
        <f>Qonto!C496</f>
        <v>THOMAS Didier</v>
      </c>
      <c r="D112" t="s">
        <v>4</v>
      </c>
      <c r="E112" s="4">
        <f>Qonto!D496</f>
        <v>20000</v>
      </c>
      <c r="F112" s="4"/>
      <c r="G112" t="s">
        <v>47</v>
      </c>
      <c r="H112" s="4">
        <f t="shared" si="8"/>
        <v>291319.58000000421</v>
      </c>
    </row>
    <row r="113" spans="1:8" x14ac:dyDescent="0.3">
      <c r="A113" s="9" t="s">
        <v>50</v>
      </c>
      <c r="B113" s="1">
        <f>Qonto!B497</f>
        <v>45253</v>
      </c>
      <c r="C113" t="str">
        <f>Qonto!C497</f>
        <v>THOMAS Thibault</v>
      </c>
      <c r="D113" t="s">
        <v>4</v>
      </c>
      <c r="E113" s="4">
        <f>Qonto!D497</f>
        <v>20000</v>
      </c>
      <c r="F113" s="4"/>
      <c r="G113" t="s">
        <v>49</v>
      </c>
      <c r="H113" s="4">
        <f t="shared" si="8"/>
        <v>271319.58000000421</v>
      </c>
    </row>
    <row r="114" spans="1:8" x14ac:dyDescent="0.3">
      <c r="A114" s="9" t="s">
        <v>50</v>
      </c>
      <c r="B114" s="1">
        <f>Qonto!B498</f>
        <v>45255</v>
      </c>
      <c r="C114" t="str">
        <f>Qonto!C498</f>
        <v>Cabinet TROUVIN</v>
      </c>
      <c r="D114" t="s">
        <v>4</v>
      </c>
      <c r="E114" s="4">
        <f>Qonto!D498</f>
        <v>1063.99</v>
      </c>
      <c r="F114" s="4"/>
      <c r="G114" t="s">
        <v>209</v>
      </c>
      <c r="H114" s="4">
        <f t="shared" ref="H114:H119" si="9">H113-E114+F114</f>
        <v>270255.59000000422</v>
      </c>
    </row>
    <row r="115" spans="1:8" x14ac:dyDescent="0.3">
      <c r="A115" s="9" t="s">
        <v>50</v>
      </c>
      <c r="B115" s="1">
        <f>Qonto!B499</f>
        <v>45258</v>
      </c>
      <c r="C115" t="str">
        <f>Qonto!C499</f>
        <v>SCHWARTZ</v>
      </c>
      <c r="D115" t="s">
        <v>4</v>
      </c>
      <c r="E115" s="4">
        <f>Qonto!D499</f>
        <v>450</v>
      </c>
      <c r="F115" s="4"/>
      <c r="G115" t="s">
        <v>209</v>
      </c>
      <c r="H115" s="4">
        <f t="shared" si="9"/>
        <v>269805.59000000422</v>
      </c>
    </row>
    <row r="116" spans="1:8" x14ac:dyDescent="0.3">
      <c r="A116" s="9" t="s">
        <v>50</v>
      </c>
      <c r="B116" s="1">
        <f>Qonto!B500</f>
        <v>45261</v>
      </c>
      <c r="C116" t="str">
        <f>Qonto!C500</f>
        <v>CHATELLIER SARL</v>
      </c>
      <c r="D116" t="s">
        <v>4</v>
      </c>
      <c r="E116" s="4"/>
      <c r="F116" s="4">
        <f>Qonto!E500</f>
        <v>110.47</v>
      </c>
      <c r="G116" t="s">
        <v>227</v>
      </c>
      <c r="H116" s="4">
        <f t="shared" si="9"/>
        <v>269916.06000000419</v>
      </c>
    </row>
    <row r="117" spans="1:8" x14ac:dyDescent="0.3">
      <c r="A117" s="9" t="s">
        <v>50</v>
      </c>
      <c r="B117" s="1">
        <f>Qonto!B501</f>
        <v>45267</v>
      </c>
      <c r="C117" t="str">
        <f>Qonto!C501</f>
        <v>THOMAS Eric</v>
      </c>
      <c r="D117" t="s">
        <v>4</v>
      </c>
      <c r="E117" s="4">
        <f>Qonto!D501</f>
        <v>5290</v>
      </c>
      <c r="F117" s="4"/>
      <c r="G117" t="s">
        <v>48</v>
      </c>
      <c r="H117" s="4">
        <f t="shared" si="9"/>
        <v>264626.06000000419</v>
      </c>
    </row>
    <row r="118" spans="1:8" x14ac:dyDescent="0.3">
      <c r="A118" s="9" t="s">
        <v>50</v>
      </c>
      <c r="B118" s="1">
        <f>Qonto!B502</f>
        <v>45267</v>
      </c>
      <c r="C118" t="str">
        <f>Qonto!C502</f>
        <v>THOMAS Didier</v>
      </c>
      <c r="D118" t="s">
        <v>4</v>
      </c>
      <c r="E118" s="4">
        <f>Qonto!D502</f>
        <v>5290</v>
      </c>
      <c r="F118" s="4"/>
      <c r="G118" t="s">
        <v>47</v>
      </c>
      <c r="H118" s="4">
        <f t="shared" si="9"/>
        <v>259336.06000000419</v>
      </c>
    </row>
    <row r="119" spans="1:8" x14ac:dyDescent="0.3">
      <c r="A119" s="9" t="s">
        <v>50</v>
      </c>
      <c r="B119" s="1">
        <f>Qonto!B503</f>
        <v>45267</v>
      </c>
      <c r="C119" t="str">
        <f>Qonto!C503</f>
        <v>THOMAS Thibault</v>
      </c>
      <c r="D119" t="s">
        <v>4</v>
      </c>
      <c r="E119" s="4">
        <f>Qonto!D503</f>
        <v>5290</v>
      </c>
      <c r="F119" s="4"/>
      <c r="G119" t="s">
        <v>49</v>
      </c>
      <c r="H119" s="4">
        <f t="shared" si="9"/>
        <v>254046.06000000419</v>
      </c>
    </row>
    <row r="120" spans="1:8" x14ac:dyDescent="0.3">
      <c r="A120" s="9" t="s">
        <v>50</v>
      </c>
      <c r="B120" s="1">
        <f>Qonto!B504</f>
        <v>45279</v>
      </c>
      <c r="C120" t="str">
        <f>Qonto!C504</f>
        <v>TVA</v>
      </c>
      <c r="D120" t="s">
        <v>4</v>
      </c>
      <c r="E120" s="4">
        <f>Qonto!D504</f>
        <v>37</v>
      </c>
      <c r="F120" s="4"/>
      <c r="G120" t="s">
        <v>28</v>
      </c>
      <c r="H120" s="4">
        <f t="shared" ref="H120" si="10">H119-E120+F120</f>
        <v>254009.06000000419</v>
      </c>
    </row>
  </sheetData>
  <autoFilter ref="A3:G3" xr:uid="{00000000-0009-0000-0000-000002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AY45"/>
  <sheetViews>
    <sheetView topLeftCell="AB1" workbookViewId="0">
      <selection activeCell="AG18" sqref="AG18"/>
    </sheetView>
  </sheetViews>
  <sheetFormatPr baseColWidth="10" defaultRowHeight="14.4" x14ac:dyDescent="0.3"/>
  <cols>
    <col min="1" max="1" width="30.109375" bestFit="1" customWidth="1"/>
    <col min="2" max="2" width="15.109375" bestFit="1" customWidth="1"/>
    <col min="3" max="3" width="15.6640625" bestFit="1" customWidth="1"/>
    <col min="4" max="4" width="2.5546875" customWidth="1"/>
    <col min="5" max="5" width="30.109375" bestFit="1" customWidth="1"/>
    <col min="6" max="6" width="15.109375" bestFit="1" customWidth="1"/>
    <col min="7" max="7" width="15.6640625" bestFit="1" customWidth="1"/>
    <col min="8" max="8" width="2.5546875" customWidth="1"/>
    <col min="9" max="9" width="30.109375" bestFit="1" customWidth="1"/>
    <col min="10" max="10" width="15.109375" bestFit="1" customWidth="1"/>
    <col min="11" max="11" width="15.6640625" bestFit="1" customWidth="1"/>
    <col min="12" max="12" width="2.5546875" customWidth="1"/>
    <col min="13" max="13" width="30.109375" bestFit="1" customWidth="1"/>
    <col min="14" max="14" width="15.109375" bestFit="1" customWidth="1"/>
    <col min="15" max="15" width="15.6640625" bestFit="1" customWidth="1"/>
    <col min="16" max="16" width="2.5546875" customWidth="1"/>
    <col min="17" max="17" width="30.109375" bestFit="1" customWidth="1"/>
    <col min="18" max="18" width="15.109375" bestFit="1" customWidth="1"/>
    <col min="19" max="19" width="15.6640625" bestFit="1" customWidth="1"/>
    <col min="20" max="20" width="2.5546875" customWidth="1"/>
    <col min="21" max="21" width="30.109375" bestFit="1" customWidth="1"/>
    <col min="22" max="22" width="15.109375" bestFit="1" customWidth="1"/>
    <col min="23" max="23" width="15.6640625" bestFit="1" customWidth="1"/>
    <col min="24" max="24" width="2.5546875" customWidth="1"/>
    <col min="25" max="25" width="30.109375" bestFit="1" customWidth="1"/>
    <col min="26" max="26" width="15.109375" bestFit="1" customWidth="1"/>
    <col min="27" max="27" width="15.6640625" bestFit="1" customWidth="1"/>
    <col min="28" max="28" width="2.5546875" customWidth="1"/>
    <col min="29" max="29" width="30.109375" bestFit="1" customWidth="1"/>
    <col min="30" max="30" width="15.109375" bestFit="1" customWidth="1"/>
    <col min="31" max="31" width="15.6640625" bestFit="1" customWidth="1"/>
    <col min="32" max="32" width="2.5546875" customWidth="1"/>
    <col min="33" max="33" width="30.109375" bestFit="1" customWidth="1"/>
    <col min="34" max="34" width="15.109375" bestFit="1" customWidth="1"/>
    <col min="35" max="35" width="15.6640625" bestFit="1" customWidth="1"/>
    <col min="36" max="36" width="2.5546875" customWidth="1"/>
    <col min="37" max="37" width="30.109375" bestFit="1" customWidth="1"/>
    <col min="38" max="38" width="15.109375" bestFit="1" customWidth="1"/>
    <col min="39" max="39" width="15.6640625" bestFit="1" customWidth="1"/>
    <col min="40" max="40" width="2.5546875" customWidth="1"/>
    <col min="41" max="41" width="30.109375" bestFit="1" customWidth="1"/>
    <col min="42" max="42" width="15.109375" bestFit="1" customWidth="1"/>
    <col min="43" max="43" width="15.6640625" bestFit="1" customWidth="1"/>
  </cols>
  <sheetData>
    <row r="4" spans="1:51" x14ac:dyDescent="0.3">
      <c r="B4" s="19" t="s">
        <v>68</v>
      </c>
      <c r="F4" s="19" t="s">
        <v>71</v>
      </c>
      <c r="J4" s="19" t="s">
        <v>72</v>
      </c>
      <c r="N4" s="19" t="s">
        <v>73</v>
      </c>
      <c r="R4" s="19" t="s">
        <v>77</v>
      </c>
      <c r="V4" s="19" t="s">
        <v>136</v>
      </c>
      <c r="Z4" s="19" t="s">
        <v>172</v>
      </c>
      <c r="AD4" s="19" t="s">
        <v>205</v>
      </c>
      <c r="AH4" s="19" t="s">
        <v>271</v>
      </c>
      <c r="AL4" s="19" t="s">
        <v>309</v>
      </c>
      <c r="AP4" s="19" t="s">
        <v>340</v>
      </c>
    </row>
    <row r="5" spans="1:51" x14ac:dyDescent="0.3">
      <c r="A5" s="21" t="s">
        <v>67</v>
      </c>
      <c r="B5" t="s">
        <v>69</v>
      </c>
      <c r="C5" t="s">
        <v>70</v>
      </c>
      <c r="E5" s="21" t="s">
        <v>67</v>
      </c>
      <c r="F5" t="s">
        <v>69</v>
      </c>
      <c r="G5" t="s">
        <v>70</v>
      </c>
      <c r="I5" s="21" t="s">
        <v>67</v>
      </c>
      <c r="J5" t="s">
        <v>69</v>
      </c>
      <c r="K5" t="s">
        <v>70</v>
      </c>
      <c r="M5" s="21" t="s">
        <v>67</v>
      </c>
      <c r="N5" t="s">
        <v>69</v>
      </c>
      <c r="O5" t="s">
        <v>70</v>
      </c>
      <c r="Q5" s="21" t="s">
        <v>67</v>
      </c>
      <c r="R5" t="s">
        <v>69</v>
      </c>
      <c r="S5" t="s">
        <v>70</v>
      </c>
      <c r="U5" s="21" t="s">
        <v>67</v>
      </c>
      <c r="V5" t="s">
        <v>69</v>
      </c>
      <c r="W5" t="s">
        <v>70</v>
      </c>
      <c r="Y5" s="21" t="s">
        <v>67</v>
      </c>
      <c r="Z5" t="s">
        <v>69</v>
      </c>
      <c r="AA5" t="s">
        <v>70</v>
      </c>
      <c r="AC5" s="21" t="s">
        <v>67</v>
      </c>
      <c r="AD5" t="s">
        <v>69</v>
      </c>
      <c r="AE5" t="s">
        <v>70</v>
      </c>
      <c r="AG5" s="21" t="s">
        <v>67</v>
      </c>
      <c r="AH5" t="s">
        <v>69</v>
      </c>
      <c r="AI5" t="s">
        <v>70</v>
      </c>
      <c r="AK5" s="21" t="s">
        <v>67</v>
      </c>
      <c r="AL5" t="s">
        <v>69</v>
      </c>
      <c r="AM5" t="s">
        <v>70</v>
      </c>
      <c r="AO5" s="21" t="s">
        <v>67</v>
      </c>
      <c r="AP5" t="s">
        <v>69</v>
      </c>
      <c r="AQ5" t="s">
        <v>70</v>
      </c>
    </row>
    <row r="6" spans="1:51" x14ac:dyDescent="0.3">
      <c r="A6" s="22" t="s">
        <v>57</v>
      </c>
      <c r="B6" s="4">
        <v>13799.29</v>
      </c>
      <c r="C6" s="4"/>
      <c r="E6" s="22" t="s">
        <v>57</v>
      </c>
      <c r="F6" s="4">
        <v>12175.03</v>
      </c>
      <c r="G6" s="4"/>
      <c r="I6" s="22" t="s">
        <v>57</v>
      </c>
      <c r="J6" s="4">
        <v>12128.15</v>
      </c>
      <c r="K6" s="4"/>
      <c r="M6" s="22" t="s">
        <v>57</v>
      </c>
      <c r="N6" s="4">
        <v>12491.91</v>
      </c>
      <c r="O6" s="4"/>
      <c r="Q6" s="22" t="s">
        <v>57</v>
      </c>
      <c r="R6" s="4">
        <v>12796.16</v>
      </c>
      <c r="S6" s="4"/>
      <c r="U6" s="22" t="s">
        <v>57</v>
      </c>
      <c r="V6" s="4">
        <v>13013.6</v>
      </c>
      <c r="W6" s="4"/>
      <c r="Y6" s="22" t="s">
        <v>187</v>
      </c>
      <c r="Z6" s="4">
        <v>1663.06</v>
      </c>
      <c r="AA6" s="4"/>
      <c r="AC6" s="22" t="s">
        <v>187</v>
      </c>
      <c r="AD6" s="4">
        <v>2362.7800000000002</v>
      </c>
      <c r="AE6" s="4"/>
      <c r="AG6" s="22" t="s">
        <v>187</v>
      </c>
      <c r="AH6" s="4">
        <v>12211</v>
      </c>
      <c r="AI6" s="4"/>
      <c r="AK6" s="22" t="s">
        <v>187</v>
      </c>
      <c r="AL6" s="4">
        <v>10945.439999999999</v>
      </c>
      <c r="AM6" s="4"/>
      <c r="AO6" s="22" t="s">
        <v>321</v>
      </c>
      <c r="AP6" s="4">
        <v>1000</v>
      </c>
      <c r="AQ6" s="4"/>
    </row>
    <row r="7" spans="1:51" x14ac:dyDescent="0.3">
      <c r="A7" s="22" t="s">
        <v>24</v>
      </c>
      <c r="B7" s="4">
        <v>267</v>
      </c>
      <c r="C7" s="4"/>
      <c r="E7" s="22" t="s">
        <v>24</v>
      </c>
      <c r="F7" s="4">
        <v>263</v>
      </c>
      <c r="G7" s="4"/>
      <c r="I7" s="22" t="s">
        <v>24</v>
      </c>
      <c r="J7" s="4">
        <v>261</v>
      </c>
      <c r="K7" s="4"/>
      <c r="M7" s="22" t="s">
        <v>24</v>
      </c>
      <c r="N7" s="4">
        <v>261</v>
      </c>
      <c r="O7" s="4"/>
      <c r="Q7" s="22" t="s">
        <v>24</v>
      </c>
      <c r="R7" s="4">
        <v>258</v>
      </c>
      <c r="S7" s="4"/>
      <c r="U7" s="22" t="s">
        <v>24</v>
      </c>
      <c r="V7" s="4">
        <v>257</v>
      </c>
      <c r="W7" s="4"/>
      <c r="Y7" s="35" t="s">
        <v>50</v>
      </c>
      <c r="Z7" s="4">
        <v>1663.06</v>
      </c>
      <c r="AA7" s="4"/>
      <c r="AC7" s="35" t="s">
        <v>50</v>
      </c>
      <c r="AD7" s="4">
        <v>2362.7800000000002</v>
      </c>
      <c r="AE7" s="4"/>
      <c r="AG7" s="35" t="s">
        <v>50</v>
      </c>
      <c r="AH7" s="4">
        <v>12211</v>
      </c>
      <c r="AI7" s="4"/>
      <c r="AK7" s="35" t="s">
        <v>50</v>
      </c>
      <c r="AL7" s="4">
        <v>10945.439999999999</v>
      </c>
      <c r="AM7" s="4"/>
      <c r="AO7" s="22" t="s">
        <v>13</v>
      </c>
      <c r="AP7" s="4">
        <v>36</v>
      </c>
      <c r="AQ7" s="4"/>
    </row>
    <row r="8" spans="1:51" x14ac:dyDescent="0.3">
      <c r="A8" s="22" t="s">
        <v>29</v>
      </c>
      <c r="B8" s="4">
        <v>4765.46</v>
      </c>
      <c r="C8" s="4"/>
      <c r="E8" s="22" t="s">
        <v>29</v>
      </c>
      <c r="F8" s="4">
        <v>5265.34</v>
      </c>
      <c r="G8" s="4"/>
      <c r="I8" s="22" t="s">
        <v>29</v>
      </c>
      <c r="J8" s="4">
        <v>3569.63</v>
      </c>
      <c r="K8" s="4"/>
      <c r="M8" s="22" t="s">
        <v>29</v>
      </c>
      <c r="N8" s="4">
        <v>6961.16</v>
      </c>
      <c r="O8" s="4"/>
      <c r="Q8" s="22" t="s">
        <v>29</v>
      </c>
      <c r="R8" s="4">
        <v>3473.48</v>
      </c>
      <c r="S8" s="4"/>
      <c r="U8" s="22" t="s">
        <v>29</v>
      </c>
      <c r="V8" s="4">
        <v>4379.1099999999997</v>
      </c>
      <c r="W8" s="4"/>
      <c r="Y8" s="41">
        <v>44474</v>
      </c>
      <c r="Z8" s="4">
        <v>1663.06</v>
      </c>
      <c r="AA8" s="4"/>
      <c r="AC8" s="36" t="s">
        <v>185</v>
      </c>
      <c r="AD8" s="4">
        <v>2362.7800000000002</v>
      </c>
      <c r="AE8" s="4"/>
      <c r="AG8" s="36" t="s">
        <v>185</v>
      </c>
      <c r="AH8" s="4">
        <v>12211</v>
      </c>
      <c r="AI8" s="4"/>
      <c r="AK8" s="36" t="s">
        <v>185</v>
      </c>
      <c r="AL8" s="4">
        <v>6745.44</v>
      </c>
      <c r="AM8" s="4"/>
      <c r="AO8" s="22" t="s">
        <v>46</v>
      </c>
      <c r="AP8" s="4">
        <v>19880</v>
      </c>
      <c r="AQ8" s="4"/>
    </row>
    <row r="9" spans="1:51" x14ac:dyDescent="0.3">
      <c r="A9" s="22" t="s">
        <v>8</v>
      </c>
      <c r="B9" s="4">
        <v>436.75</v>
      </c>
      <c r="C9" s="4"/>
      <c r="E9" s="22" t="s">
        <v>36</v>
      </c>
      <c r="F9" s="4">
        <v>2326.4299999999998</v>
      </c>
      <c r="G9" s="4"/>
      <c r="I9" s="22" t="s">
        <v>8</v>
      </c>
      <c r="J9" s="4">
        <v>482.78</v>
      </c>
      <c r="K9" s="4"/>
      <c r="M9" s="22" t="s">
        <v>43</v>
      </c>
      <c r="N9" s="4">
        <v>15</v>
      </c>
      <c r="O9" s="4"/>
      <c r="Q9" s="22" t="s">
        <v>43</v>
      </c>
      <c r="R9" s="4">
        <v>15</v>
      </c>
      <c r="S9" s="4"/>
      <c r="U9" s="22" t="s">
        <v>43</v>
      </c>
      <c r="V9" s="4">
        <v>15</v>
      </c>
      <c r="W9" s="4"/>
      <c r="Y9" s="22" t="s">
        <v>57</v>
      </c>
      <c r="Z9" s="4">
        <v>12276.27</v>
      </c>
      <c r="AA9" s="4">
        <v>165</v>
      </c>
      <c r="AC9" s="37">
        <v>44564</v>
      </c>
      <c r="AD9" s="4">
        <v>2362.7800000000002</v>
      </c>
      <c r="AE9" s="4"/>
      <c r="AG9" s="37">
        <v>45084</v>
      </c>
      <c r="AH9" s="4">
        <v>5121.25</v>
      </c>
      <c r="AI9" s="4"/>
      <c r="AK9" s="37">
        <v>45475</v>
      </c>
      <c r="AL9" s="4">
        <v>2357.7199999999998</v>
      </c>
      <c r="AM9" s="4"/>
      <c r="AO9" s="22" t="s">
        <v>48</v>
      </c>
      <c r="AP9" s="4">
        <v>20040</v>
      </c>
      <c r="AQ9" s="4"/>
    </row>
    <row r="10" spans="1:51" x14ac:dyDescent="0.3">
      <c r="A10" s="22" t="s">
        <v>60</v>
      </c>
      <c r="B10" s="4">
        <v>600</v>
      </c>
      <c r="C10" s="4"/>
      <c r="E10" s="22" t="s">
        <v>8</v>
      </c>
      <c r="F10" s="4">
        <v>437.03</v>
      </c>
      <c r="G10" s="4"/>
      <c r="I10" s="22" t="s">
        <v>10</v>
      </c>
      <c r="J10" s="4">
        <v>3565.06</v>
      </c>
      <c r="K10" s="4"/>
      <c r="M10" s="22" t="s">
        <v>65</v>
      </c>
      <c r="N10" s="4">
        <v>54.42</v>
      </c>
      <c r="O10" s="4"/>
      <c r="Q10" s="22" t="s">
        <v>91</v>
      </c>
      <c r="R10" s="4">
        <v>259.82</v>
      </c>
      <c r="S10" s="4"/>
      <c r="U10" s="22" t="s">
        <v>91</v>
      </c>
      <c r="V10" s="4">
        <v>76.790000000000006</v>
      </c>
      <c r="W10" s="4"/>
      <c r="Y10" s="22" t="s">
        <v>24</v>
      </c>
      <c r="Z10" s="4">
        <v>257</v>
      </c>
      <c r="AA10" s="4"/>
      <c r="AC10" s="22" t="s">
        <v>57</v>
      </c>
      <c r="AD10" s="4">
        <v>12917.5</v>
      </c>
      <c r="AE10" s="4"/>
      <c r="AG10" s="37">
        <v>45128</v>
      </c>
      <c r="AH10" s="4">
        <v>7089.75</v>
      </c>
      <c r="AI10" s="4"/>
      <c r="AK10" s="37">
        <v>45544</v>
      </c>
      <c r="AL10" s="4">
        <v>2758</v>
      </c>
      <c r="AM10" s="4"/>
      <c r="AO10" s="22" t="s">
        <v>47</v>
      </c>
      <c r="AP10" s="4">
        <v>20040</v>
      </c>
      <c r="AQ10" s="4"/>
    </row>
    <row r="11" spans="1:51" x14ac:dyDescent="0.3">
      <c r="A11" s="22" t="s">
        <v>10</v>
      </c>
      <c r="B11" s="4">
        <v>5820.67</v>
      </c>
      <c r="C11" s="4"/>
      <c r="E11" s="22" t="s">
        <v>60</v>
      </c>
      <c r="F11" s="4">
        <v>360</v>
      </c>
      <c r="G11" s="4"/>
      <c r="I11" s="22" t="s">
        <v>30</v>
      </c>
      <c r="J11" s="4">
        <v>25234</v>
      </c>
      <c r="K11" s="4"/>
      <c r="M11" s="22" t="s">
        <v>8</v>
      </c>
      <c r="N11" s="4">
        <v>457.01</v>
      </c>
      <c r="O11" s="4"/>
      <c r="Q11" s="22" t="s">
        <v>107</v>
      </c>
      <c r="R11" s="4">
        <v>25.310000000000002</v>
      </c>
      <c r="S11" s="4"/>
      <c r="U11" s="22" t="s">
        <v>107</v>
      </c>
      <c r="V11" s="4">
        <v>76.84</v>
      </c>
      <c r="W11" s="4"/>
      <c r="Y11" s="22" t="s">
        <v>29</v>
      </c>
      <c r="Z11" s="4">
        <v>4438.57</v>
      </c>
      <c r="AA11" s="4"/>
      <c r="AC11" s="22" t="s">
        <v>263</v>
      </c>
      <c r="AD11" s="4">
        <v>1200</v>
      </c>
      <c r="AE11" s="4"/>
      <c r="AG11" s="22" t="s">
        <v>57</v>
      </c>
      <c r="AH11" s="4">
        <v>14401.93</v>
      </c>
      <c r="AI11" s="4"/>
      <c r="AK11" s="37">
        <v>45587</v>
      </c>
      <c r="AL11" s="4">
        <v>134.63</v>
      </c>
      <c r="AM11" s="4"/>
      <c r="AO11" s="22" t="s">
        <v>49</v>
      </c>
      <c r="AP11" s="4">
        <v>20040</v>
      </c>
      <c r="AQ11" s="4"/>
    </row>
    <row r="12" spans="1:51" x14ac:dyDescent="0.3">
      <c r="A12" s="22" t="s">
        <v>30</v>
      </c>
      <c r="B12" s="4">
        <v>24643</v>
      </c>
      <c r="C12" s="4"/>
      <c r="E12" s="22" t="s">
        <v>10</v>
      </c>
      <c r="F12" s="4">
        <v>1363.3</v>
      </c>
      <c r="G12" s="4"/>
      <c r="I12" s="22" t="s">
        <v>13</v>
      </c>
      <c r="J12" s="4">
        <v>208.56</v>
      </c>
      <c r="K12" s="4"/>
      <c r="M12" s="22" t="s">
        <v>44</v>
      </c>
      <c r="N12" s="4">
        <v>49</v>
      </c>
      <c r="O12" s="4"/>
      <c r="Q12" s="22" t="s">
        <v>8</v>
      </c>
      <c r="R12" s="23">
        <v>185.92000000000004</v>
      </c>
      <c r="S12" s="23"/>
      <c r="U12" s="22" t="s">
        <v>8</v>
      </c>
      <c r="V12" s="23">
        <v>137.16</v>
      </c>
      <c r="W12" s="23">
        <v>7.92</v>
      </c>
      <c r="Y12" s="22" t="s">
        <v>91</v>
      </c>
      <c r="Z12" s="4">
        <v>274.78999999999996</v>
      </c>
      <c r="AA12" s="4"/>
      <c r="AC12" s="22" t="s">
        <v>24</v>
      </c>
      <c r="AD12" s="4">
        <v>130</v>
      </c>
      <c r="AE12" s="4"/>
      <c r="AG12" s="22" t="s">
        <v>291</v>
      </c>
      <c r="AH12" s="4">
        <v>2580</v>
      </c>
      <c r="AI12" s="4"/>
      <c r="AK12" s="37">
        <v>45593</v>
      </c>
      <c r="AL12" s="4">
        <v>1495.09</v>
      </c>
      <c r="AM12" s="4"/>
      <c r="AO12" s="22" t="s">
        <v>242</v>
      </c>
      <c r="AP12" s="4"/>
      <c r="AQ12" s="4">
        <v>221168.63</v>
      </c>
    </row>
    <row r="13" spans="1:51" x14ac:dyDescent="0.3">
      <c r="A13" s="22" t="s">
        <v>13</v>
      </c>
      <c r="B13" s="4">
        <v>222.89999999999998</v>
      </c>
      <c r="C13" s="4"/>
      <c r="E13" s="22" t="s">
        <v>30</v>
      </c>
      <c r="F13" s="4">
        <v>24895</v>
      </c>
      <c r="G13" s="4"/>
      <c r="I13" s="22" t="s">
        <v>46</v>
      </c>
      <c r="J13" s="4">
        <v>139657</v>
      </c>
      <c r="K13" s="4"/>
      <c r="M13" s="22" t="s">
        <v>10</v>
      </c>
      <c r="N13" s="4">
        <v>3705.45</v>
      </c>
      <c r="O13" s="4"/>
      <c r="Q13" s="22" t="s">
        <v>44</v>
      </c>
      <c r="R13" s="4">
        <v>29</v>
      </c>
      <c r="S13" s="4"/>
      <c r="U13" s="22" t="s">
        <v>10</v>
      </c>
      <c r="V13" s="4">
        <v>3933.54</v>
      </c>
      <c r="W13" s="4"/>
      <c r="Y13" s="22" t="s">
        <v>107</v>
      </c>
      <c r="Z13" s="4">
        <v>144.76</v>
      </c>
      <c r="AA13" s="4"/>
      <c r="AC13" s="22" t="s">
        <v>236</v>
      </c>
      <c r="AD13" s="4">
        <v>372.68</v>
      </c>
      <c r="AE13" s="4"/>
      <c r="AG13" s="22" t="s">
        <v>24</v>
      </c>
      <c r="AH13" s="4">
        <v>130</v>
      </c>
      <c r="AI13" s="4"/>
      <c r="AK13" s="36" t="s">
        <v>228</v>
      </c>
      <c r="AL13" s="4">
        <v>4200</v>
      </c>
      <c r="AM13" s="4"/>
      <c r="AO13" s="20" t="s">
        <v>66</v>
      </c>
      <c r="AP13" s="4">
        <v>81036</v>
      </c>
      <c r="AQ13" s="4">
        <v>221168.63</v>
      </c>
    </row>
    <row r="14" spans="1:51" x14ac:dyDescent="0.3">
      <c r="A14" s="22" t="s">
        <v>46</v>
      </c>
      <c r="B14" s="4">
        <v>140827.31</v>
      </c>
      <c r="C14" s="4"/>
      <c r="E14" s="22" t="s">
        <v>13</v>
      </c>
      <c r="F14" s="4">
        <v>207.24</v>
      </c>
      <c r="G14" s="4"/>
      <c r="I14" s="22" t="s">
        <v>48</v>
      </c>
      <c r="J14" s="4">
        <v>140781</v>
      </c>
      <c r="K14" s="4"/>
      <c r="M14" s="22" t="s">
        <v>30</v>
      </c>
      <c r="N14" s="4">
        <v>25827</v>
      </c>
      <c r="O14" s="4"/>
      <c r="Q14" s="22" t="s">
        <v>83</v>
      </c>
      <c r="R14" s="4">
        <v>68.5</v>
      </c>
      <c r="S14" s="4">
        <v>20.9</v>
      </c>
      <c r="U14" s="22" t="s">
        <v>30</v>
      </c>
      <c r="V14" s="4">
        <v>26210</v>
      </c>
      <c r="W14" s="4"/>
      <c r="Y14" s="22" t="s">
        <v>180</v>
      </c>
      <c r="Z14" s="4">
        <v>8544</v>
      </c>
      <c r="AA14" s="4"/>
      <c r="AC14" s="22" t="s">
        <v>29</v>
      </c>
      <c r="AD14" s="4">
        <v>5262.04</v>
      </c>
      <c r="AE14" s="4"/>
      <c r="AG14" s="22" t="s">
        <v>29</v>
      </c>
      <c r="AH14" s="4">
        <v>3480</v>
      </c>
      <c r="AI14" s="4"/>
      <c r="AK14" s="37">
        <v>45595</v>
      </c>
      <c r="AL14" s="4">
        <v>4200</v>
      </c>
      <c r="AM14" s="4"/>
    </row>
    <row r="15" spans="1:51" x14ac:dyDescent="0.3">
      <c r="A15" s="22" t="s">
        <v>48</v>
      </c>
      <c r="B15" s="4">
        <v>141900</v>
      </c>
      <c r="C15" s="4"/>
      <c r="E15" s="22" t="s">
        <v>46</v>
      </c>
      <c r="F15" s="4">
        <v>142268.65000000002</v>
      </c>
      <c r="G15" s="4"/>
      <c r="I15" s="22" t="s">
        <v>47</v>
      </c>
      <c r="J15" s="4">
        <v>140781</v>
      </c>
      <c r="K15" s="4"/>
      <c r="M15" s="22" t="s">
        <v>13</v>
      </c>
      <c r="N15" s="4">
        <v>207.36</v>
      </c>
      <c r="O15" s="4"/>
      <c r="Q15" s="22" t="s">
        <v>10</v>
      </c>
      <c r="R15" s="4">
        <v>3705.45</v>
      </c>
      <c r="S15" s="4"/>
      <c r="U15" s="22" t="s">
        <v>13</v>
      </c>
      <c r="V15" s="4">
        <v>207.36</v>
      </c>
      <c r="W15" s="4">
        <v>91.03</v>
      </c>
      <c r="Y15" s="22" t="s">
        <v>65</v>
      </c>
      <c r="Z15" s="4">
        <v>76.149999999999991</v>
      </c>
      <c r="AA15" s="4"/>
      <c r="AC15" s="22" t="s">
        <v>258</v>
      </c>
      <c r="AD15" s="4">
        <v>338.19</v>
      </c>
      <c r="AE15" s="4"/>
      <c r="AG15" s="22" t="s">
        <v>91</v>
      </c>
      <c r="AH15" s="4">
        <v>654.65</v>
      </c>
      <c r="AI15" s="4"/>
      <c r="AK15" s="22" t="s">
        <v>57</v>
      </c>
      <c r="AL15" s="4">
        <v>14829.54</v>
      </c>
      <c r="AM15" s="4"/>
      <c r="AU15" s="9" t="s">
        <v>323</v>
      </c>
      <c r="AV15" s="9" t="s">
        <v>1</v>
      </c>
      <c r="AW15" s="9" t="s">
        <v>2</v>
      </c>
      <c r="AX15" s="9" t="s">
        <v>3</v>
      </c>
    </row>
    <row r="16" spans="1:51" x14ac:dyDescent="0.3">
      <c r="A16" s="22" t="s">
        <v>47</v>
      </c>
      <c r="B16" s="4">
        <v>141900</v>
      </c>
      <c r="C16" s="4"/>
      <c r="E16" s="22" t="s">
        <v>48</v>
      </c>
      <c r="F16" s="4">
        <v>143353</v>
      </c>
      <c r="G16" s="4"/>
      <c r="I16" s="22" t="s">
        <v>49</v>
      </c>
      <c r="J16" s="4">
        <v>140781</v>
      </c>
      <c r="K16" s="4"/>
      <c r="M16" s="22" t="s">
        <v>46</v>
      </c>
      <c r="N16" s="4">
        <v>141645</v>
      </c>
      <c r="O16" s="4"/>
      <c r="Q16" s="22" t="s">
        <v>30</v>
      </c>
      <c r="R16" s="4">
        <v>25771</v>
      </c>
      <c r="S16" s="4"/>
      <c r="U16" s="22" t="s">
        <v>46</v>
      </c>
      <c r="V16" s="23">
        <v>151585</v>
      </c>
      <c r="W16" s="23"/>
      <c r="Y16" s="22" t="s">
        <v>231</v>
      </c>
      <c r="Z16" s="4">
        <v>121.01</v>
      </c>
      <c r="AA16" s="4"/>
      <c r="AC16" s="22" t="s">
        <v>107</v>
      </c>
      <c r="AD16" s="4">
        <v>122.09</v>
      </c>
      <c r="AE16" s="4">
        <v>7.01</v>
      </c>
      <c r="AG16" s="22" t="s">
        <v>220</v>
      </c>
      <c r="AH16" s="4">
        <v>1690</v>
      </c>
      <c r="AI16" s="4"/>
      <c r="AK16" s="22" t="s">
        <v>334</v>
      </c>
      <c r="AL16" s="4">
        <v>1367</v>
      </c>
      <c r="AM16" s="4"/>
      <c r="AS16" s="1">
        <v>45184</v>
      </c>
      <c r="AU16" s="13">
        <v>19840.32</v>
      </c>
      <c r="AV16" s="4">
        <v>20000</v>
      </c>
      <c r="AW16" s="4">
        <v>20000</v>
      </c>
      <c r="AX16" s="4">
        <v>20000</v>
      </c>
      <c r="AY16" s="4">
        <f>SUM(AU16:AX16)</f>
        <v>79840.320000000007</v>
      </c>
    </row>
    <row r="17" spans="1:51" x14ac:dyDescent="0.3">
      <c r="A17" s="22" t="s">
        <v>49</v>
      </c>
      <c r="B17" s="4">
        <v>141920</v>
      </c>
      <c r="C17" s="4"/>
      <c r="E17" s="22" t="s">
        <v>47</v>
      </c>
      <c r="F17" s="4">
        <v>143353</v>
      </c>
      <c r="G17" s="4"/>
      <c r="I17" s="22" t="s">
        <v>27</v>
      </c>
      <c r="J17" s="4">
        <v>118.68</v>
      </c>
      <c r="K17" s="4"/>
      <c r="M17" s="22" t="s">
        <v>48</v>
      </c>
      <c r="N17" s="4">
        <v>142785</v>
      </c>
      <c r="O17" s="4"/>
      <c r="Q17" s="22" t="s">
        <v>13</v>
      </c>
      <c r="R17" s="4">
        <v>247.36</v>
      </c>
      <c r="S17" s="4"/>
      <c r="U17" s="22" t="s">
        <v>48</v>
      </c>
      <c r="V17" s="23">
        <v>152805</v>
      </c>
      <c r="W17" s="23"/>
      <c r="Y17" s="22" t="s">
        <v>8</v>
      </c>
      <c r="Z17" s="23">
        <v>273.80000000000013</v>
      </c>
      <c r="AA17" s="23">
        <v>12</v>
      </c>
      <c r="AC17" s="22" t="s">
        <v>65</v>
      </c>
      <c r="AD17" s="4">
        <v>55.659999999999989</v>
      </c>
      <c r="AE17" s="4"/>
      <c r="AG17" s="22" t="s">
        <v>107</v>
      </c>
      <c r="AH17" s="4">
        <v>127.3</v>
      </c>
      <c r="AI17" s="4"/>
      <c r="AK17" s="22" t="s">
        <v>24</v>
      </c>
      <c r="AL17" s="4">
        <v>67</v>
      </c>
      <c r="AM17" s="4"/>
      <c r="AS17" s="1">
        <v>45253</v>
      </c>
      <c r="AU17" s="13">
        <v>19840.32</v>
      </c>
      <c r="AV17" s="4">
        <v>20000</v>
      </c>
      <c r="AW17" s="4">
        <v>20000</v>
      </c>
      <c r="AX17" s="4">
        <v>20000</v>
      </c>
      <c r="AY17" s="4">
        <f t="shared" ref="AY17:AY22" si="0">SUM(AU17:AX17)</f>
        <v>79840.320000000007</v>
      </c>
    </row>
    <row r="18" spans="1:51" x14ac:dyDescent="0.3">
      <c r="A18" s="22" t="s">
        <v>58</v>
      </c>
      <c r="B18" s="4">
        <v>1194.44</v>
      </c>
      <c r="C18" s="4"/>
      <c r="E18" s="22" t="s">
        <v>49</v>
      </c>
      <c r="F18" s="4">
        <v>143353</v>
      </c>
      <c r="G18" s="4"/>
      <c r="I18" s="22" t="s">
        <v>28</v>
      </c>
      <c r="J18" s="4">
        <v>113913</v>
      </c>
      <c r="K18" s="4"/>
      <c r="M18" s="22" t="s">
        <v>47</v>
      </c>
      <c r="N18" s="4">
        <v>142785</v>
      </c>
      <c r="O18" s="4"/>
      <c r="Q18" s="22" t="s">
        <v>46</v>
      </c>
      <c r="R18" s="23">
        <v>151585</v>
      </c>
      <c r="S18" s="23"/>
      <c r="U18" s="22" t="s">
        <v>47</v>
      </c>
      <c r="V18" s="23">
        <v>152805</v>
      </c>
      <c r="W18" s="23"/>
      <c r="Y18" s="22" t="s">
        <v>169</v>
      </c>
      <c r="Z18" s="4">
        <v>39</v>
      </c>
      <c r="AA18" s="4"/>
      <c r="AC18" s="22" t="s">
        <v>262</v>
      </c>
      <c r="AD18" s="4">
        <v>2484</v>
      </c>
      <c r="AE18" s="4"/>
      <c r="AG18" s="22" t="s">
        <v>262</v>
      </c>
      <c r="AH18" s="4">
        <v>5796</v>
      </c>
      <c r="AI18" s="4"/>
      <c r="AK18" s="22" t="s">
        <v>29</v>
      </c>
      <c r="AL18" s="4">
        <v>4188</v>
      </c>
      <c r="AM18" s="4"/>
      <c r="AS18" s="1">
        <v>45267</v>
      </c>
      <c r="AU18" s="13">
        <v>5247.76</v>
      </c>
      <c r="AV18" s="4">
        <v>5290</v>
      </c>
      <c r="AW18" s="4">
        <v>5290</v>
      </c>
      <c r="AX18" s="4">
        <v>5290</v>
      </c>
      <c r="AY18" s="4">
        <f t="shared" si="0"/>
        <v>21117.760000000002</v>
      </c>
    </row>
    <row r="19" spans="1:51" x14ac:dyDescent="0.3">
      <c r="A19" s="22" t="s">
        <v>28</v>
      </c>
      <c r="B19" s="4">
        <v>110909</v>
      </c>
      <c r="C19" s="4"/>
      <c r="E19" s="22" t="s">
        <v>64</v>
      </c>
      <c r="F19" s="4">
        <v>1342.3400000000001</v>
      </c>
      <c r="G19" s="4"/>
      <c r="I19" s="22" t="s">
        <v>7</v>
      </c>
      <c r="J19" s="4"/>
      <c r="K19" s="4">
        <v>737479.48</v>
      </c>
      <c r="M19" s="22" t="s">
        <v>49</v>
      </c>
      <c r="N19" s="4">
        <v>142785</v>
      </c>
      <c r="O19" s="4"/>
      <c r="Q19" s="22" t="s">
        <v>48</v>
      </c>
      <c r="R19" s="23">
        <v>152805</v>
      </c>
      <c r="S19" s="23"/>
      <c r="U19" s="22" t="s">
        <v>49</v>
      </c>
      <c r="V19" s="23">
        <v>152805</v>
      </c>
      <c r="W19" s="23"/>
      <c r="Y19" s="22" t="s">
        <v>10</v>
      </c>
      <c r="Z19" s="4">
        <v>4174.3100000000004</v>
      </c>
      <c r="AA19" s="4"/>
      <c r="AC19" s="22" t="s">
        <v>230</v>
      </c>
      <c r="AD19" s="4">
        <v>6600</v>
      </c>
      <c r="AE19" s="4"/>
      <c r="AG19" s="35" t="s">
        <v>50</v>
      </c>
      <c r="AH19" s="4">
        <v>5796</v>
      </c>
      <c r="AI19" s="4"/>
      <c r="AK19" s="22" t="s">
        <v>306</v>
      </c>
      <c r="AL19" s="4">
        <v>719.15</v>
      </c>
      <c r="AM19" s="4"/>
      <c r="AS19" s="1">
        <v>45300</v>
      </c>
      <c r="AU19" s="13">
        <v>12425</v>
      </c>
      <c r="AV19" s="4">
        <v>12525</v>
      </c>
      <c r="AW19" s="4">
        <v>12525</v>
      </c>
      <c r="AX19" s="4">
        <v>12525</v>
      </c>
      <c r="AY19" s="4">
        <f t="shared" si="0"/>
        <v>50000</v>
      </c>
    </row>
    <row r="20" spans="1:51" x14ac:dyDescent="0.3">
      <c r="A20" s="22" t="s">
        <v>7</v>
      </c>
      <c r="B20" s="4"/>
      <c r="C20" s="4">
        <v>766611.43</v>
      </c>
      <c r="E20" s="22" t="s">
        <v>58</v>
      </c>
      <c r="F20" s="4">
        <v>1035.8</v>
      </c>
      <c r="G20" s="4"/>
      <c r="I20" s="22" t="s">
        <v>66</v>
      </c>
      <c r="J20" s="4">
        <v>721480.86</v>
      </c>
      <c r="K20" s="4">
        <v>737479.48</v>
      </c>
      <c r="M20" s="22" t="s">
        <v>58</v>
      </c>
      <c r="N20" s="4">
        <v>1175.3699999999999</v>
      </c>
      <c r="O20" s="4"/>
      <c r="Q20" s="22" t="s">
        <v>47</v>
      </c>
      <c r="R20" s="23">
        <v>152805</v>
      </c>
      <c r="S20" s="23"/>
      <c r="U20" s="22" t="s">
        <v>58</v>
      </c>
      <c r="V20" s="4">
        <v>895.14</v>
      </c>
      <c r="W20" s="4"/>
      <c r="Y20" s="22" t="s">
        <v>30</v>
      </c>
      <c r="Z20" s="4">
        <v>26783</v>
      </c>
      <c r="AA20" s="4"/>
      <c r="AC20" s="22" t="s">
        <v>209</v>
      </c>
      <c r="AD20" s="4">
        <v>25008.02</v>
      </c>
      <c r="AE20" s="4"/>
      <c r="AG20" s="36" t="s">
        <v>259</v>
      </c>
      <c r="AH20" s="4">
        <v>5796</v>
      </c>
      <c r="AI20" s="4"/>
      <c r="AK20" s="22" t="s">
        <v>91</v>
      </c>
      <c r="AL20" s="4">
        <v>1306.77</v>
      </c>
      <c r="AM20" s="4"/>
      <c r="AS20" s="1">
        <v>45359</v>
      </c>
      <c r="AU20" s="13">
        <v>12425</v>
      </c>
      <c r="AV20" s="4">
        <v>12525</v>
      </c>
      <c r="AW20" s="4">
        <v>12525</v>
      </c>
      <c r="AX20" s="4">
        <v>12525</v>
      </c>
      <c r="AY20" s="4">
        <f t="shared" si="0"/>
        <v>50000</v>
      </c>
    </row>
    <row r="21" spans="1:51" x14ac:dyDescent="0.3">
      <c r="A21" s="22" t="s">
        <v>66</v>
      </c>
      <c r="B21" s="4">
        <v>729205.82</v>
      </c>
      <c r="C21" s="4">
        <v>766611.43</v>
      </c>
      <c r="E21" s="22" t="s">
        <v>28</v>
      </c>
      <c r="F21" s="4">
        <v>113267</v>
      </c>
      <c r="G21" s="4"/>
      <c r="M21" s="22" t="s">
        <v>28</v>
      </c>
      <c r="N21" s="4">
        <v>123187</v>
      </c>
      <c r="O21" s="4"/>
      <c r="Q21" s="22" t="s">
        <v>49</v>
      </c>
      <c r="R21" s="23">
        <v>152805</v>
      </c>
      <c r="S21" s="23"/>
      <c r="U21" s="22" t="s">
        <v>28</v>
      </c>
      <c r="V21" s="4">
        <v>125567</v>
      </c>
      <c r="W21" s="4"/>
      <c r="Y21" s="22" t="s">
        <v>13</v>
      </c>
      <c r="Z21" s="4">
        <v>207.36</v>
      </c>
      <c r="AA21" s="4"/>
      <c r="AC21" s="22" t="s">
        <v>8</v>
      </c>
      <c r="AD21" s="23">
        <v>392.00000000000011</v>
      </c>
      <c r="AE21" s="23"/>
      <c r="AG21" s="37">
        <v>45079</v>
      </c>
      <c r="AH21" s="4">
        <v>5796</v>
      </c>
      <c r="AI21" s="4"/>
      <c r="AK21" s="22" t="s">
        <v>107</v>
      </c>
      <c r="AL21" s="4">
        <v>140.32000000000002</v>
      </c>
      <c r="AM21" s="4"/>
      <c r="AS21" s="1">
        <v>45386</v>
      </c>
      <c r="AU21" s="13">
        <v>9940</v>
      </c>
      <c r="AV21" s="4">
        <v>10020</v>
      </c>
      <c r="AW21" s="4">
        <v>10020</v>
      </c>
      <c r="AX21" s="4">
        <v>10020</v>
      </c>
      <c r="AY21" s="4">
        <f t="shared" si="0"/>
        <v>40000</v>
      </c>
    </row>
    <row r="22" spans="1:51" x14ac:dyDescent="0.3">
      <c r="E22" s="22" t="s">
        <v>7</v>
      </c>
      <c r="F22" s="4"/>
      <c r="G22" s="4">
        <v>733457.15</v>
      </c>
      <c r="M22" s="22" t="s">
        <v>7</v>
      </c>
      <c r="N22" s="4"/>
      <c r="O22" s="4">
        <v>744496.78999999992</v>
      </c>
      <c r="Q22" s="22" t="s">
        <v>108</v>
      </c>
      <c r="R22" s="4">
        <v>678</v>
      </c>
      <c r="S22" s="4">
        <v>187</v>
      </c>
      <c r="U22" s="22" t="s">
        <v>7</v>
      </c>
      <c r="V22" s="23"/>
      <c r="W22" s="23">
        <v>791019.43</v>
      </c>
      <c r="Y22" s="22" t="s">
        <v>46</v>
      </c>
      <c r="Z22" s="23">
        <v>151585</v>
      </c>
      <c r="AA22" s="23"/>
      <c r="AC22" s="22" t="s">
        <v>169</v>
      </c>
      <c r="AD22" s="4">
        <v>51</v>
      </c>
      <c r="AE22" s="4"/>
      <c r="AG22" s="22" t="s">
        <v>209</v>
      </c>
      <c r="AH22" s="4">
        <v>14814.02</v>
      </c>
      <c r="AI22" s="4"/>
      <c r="AK22" s="22" t="s">
        <v>65</v>
      </c>
      <c r="AL22" s="4">
        <v>7.03</v>
      </c>
      <c r="AM22" s="4"/>
      <c r="AS22" s="1"/>
      <c r="AU22" s="4">
        <f>SUM(AU15:AU21)</f>
        <v>79718.399999999994</v>
      </c>
      <c r="AV22" s="4">
        <f t="shared" ref="AV22:AX22" si="1">SUM(AV16:AV21)</f>
        <v>80360</v>
      </c>
      <c r="AW22" s="4">
        <f t="shared" si="1"/>
        <v>80360</v>
      </c>
      <c r="AX22" s="4">
        <f t="shared" si="1"/>
        <v>80360</v>
      </c>
      <c r="AY22" s="4">
        <f t="shared" si="0"/>
        <v>320798.40000000002</v>
      </c>
    </row>
    <row r="23" spans="1:51" x14ac:dyDescent="0.3">
      <c r="E23" s="22" t="s">
        <v>66</v>
      </c>
      <c r="F23" s="4">
        <v>735265.16</v>
      </c>
      <c r="G23" s="4">
        <v>733457.15</v>
      </c>
      <c r="M23" s="20" t="s">
        <v>66</v>
      </c>
      <c r="N23" s="4">
        <v>744391.68000000005</v>
      </c>
      <c r="O23" s="4">
        <v>744496.78999999992</v>
      </c>
      <c r="Q23" s="22" t="s">
        <v>28</v>
      </c>
      <c r="R23" s="4">
        <v>128188</v>
      </c>
      <c r="S23" s="4"/>
      <c r="U23" s="22" t="s">
        <v>135</v>
      </c>
      <c r="V23" s="4">
        <v>94529.81</v>
      </c>
      <c r="W23" s="4">
        <v>94438.78</v>
      </c>
      <c r="Y23" s="22" t="s">
        <v>48</v>
      </c>
      <c r="Z23" s="23">
        <v>152805</v>
      </c>
      <c r="AA23" s="23"/>
      <c r="AC23" s="22" t="s">
        <v>10</v>
      </c>
      <c r="AD23" s="4">
        <v>4427.75</v>
      </c>
      <c r="AE23" s="4"/>
      <c r="AG23" s="22" t="s">
        <v>8</v>
      </c>
      <c r="AH23" s="23">
        <v>500.00000000000006</v>
      </c>
      <c r="AI23" s="23">
        <v>100</v>
      </c>
      <c r="AK23" s="22" t="s">
        <v>209</v>
      </c>
      <c r="AL23" s="4">
        <v>15071.220000000001</v>
      </c>
      <c r="AM23" s="4"/>
      <c r="AS23" s="1">
        <v>45446</v>
      </c>
      <c r="AU23" s="4">
        <v>-25000</v>
      </c>
      <c r="AV23" s="4"/>
      <c r="AW23" s="4"/>
      <c r="AX23" s="4"/>
      <c r="AY23" s="4"/>
    </row>
    <row r="24" spans="1:51" x14ac:dyDescent="0.3">
      <c r="Q24" s="22" t="s">
        <v>7</v>
      </c>
      <c r="R24" s="23"/>
      <c r="S24" s="23">
        <v>768020.77999999991</v>
      </c>
      <c r="U24" s="20" t="s">
        <v>66</v>
      </c>
      <c r="V24" s="4">
        <v>879298.35000000009</v>
      </c>
      <c r="W24" s="4">
        <v>885557.16</v>
      </c>
      <c r="Y24" s="22" t="s">
        <v>47</v>
      </c>
      <c r="Z24" s="23">
        <v>152805</v>
      </c>
      <c r="AA24" s="23"/>
      <c r="AC24" s="22" t="s">
        <v>30</v>
      </c>
      <c r="AD24" s="4">
        <v>27373</v>
      </c>
      <c r="AE24" s="4"/>
      <c r="AG24" s="22" t="s">
        <v>169</v>
      </c>
      <c r="AH24" s="4">
        <v>39</v>
      </c>
      <c r="AI24" s="4"/>
      <c r="AK24" s="22" t="s">
        <v>8</v>
      </c>
      <c r="AL24" s="4">
        <v>129.6</v>
      </c>
      <c r="AM24" s="4"/>
      <c r="AS24" s="1">
        <v>45447</v>
      </c>
      <c r="AU24" s="13">
        <v>-24718.400000000001</v>
      </c>
    </row>
    <row r="25" spans="1:51" x14ac:dyDescent="0.3">
      <c r="Q25" s="20" t="s">
        <v>66</v>
      </c>
      <c r="R25" s="4">
        <v>785701</v>
      </c>
      <c r="S25" s="4">
        <v>768228.67999999993</v>
      </c>
      <c r="Y25" s="22" t="s">
        <v>49</v>
      </c>
      <c r="Z25" s="23">
        <v>152805</v>
      </c>
      <c r="AA25" s="23"/>
      <c r="AC25" s="22" t="s">
        <v>13</v>
      </c>
      <c r="AD25" s="4">
        <v>173.88000000000002</v>
      </c>
      <c r="AE25" s="4"/>
      <c r="AG25" s="22" t="s">
        <v>60</v>
      </c>
      <c r="AH25" s="4">
        <v>1804.8</v>
      </c>
      <c r="AI25" s="4"/>
      <c r="AK25" s="22" t="s">
        <v>169</v>
      </c>
      <c r="AL25" s="4">
        <v>39</v>
      </c>
      <c r="AM25" s="4"/>
      <c r="AS25" s="1">
        <v>45453</v>
      </c>
      <c r="AU25" s="13">
        <v>-28000</v>
      </c>
    </row>
    <row r="26" spans="1:51" x14ac:dyDescent="0.3">
      <c r="Y26" s="22" t="s">
        <v>58</v>
      </c>
      <c r="Z26" s="4">
        <v>959.64</v>
      </c>
      <c r="AA26" s="4"/>
      <c r="AC26" s="22" t="s">
        <v>46</v>
      </c>
      <c r="AD26" s="23">
        <v>126735</v>
      </c>
      <c r="AE26" s="23"/>
      <c r="AG26" s="22" t="s">
        <v>10</v>
      </c>
      <c r="AH26" s="4">
        <v>5162.7299999999996</v>
      </c>
      <c r="AI26" s="4">
        <v>4006.82</v>
      </c>
      <c r="AK26" s="22" t="s">
        <v>321</v>
      </c>
      <c r="AL26" s="4">
        <v>8000</v>
      </c>
      <c r="AM26" s="4"/>
      <c r="AS26" s="1">
        <v>45454</v>
      </c>
      <c r="AU26" s="4">
        <v>-2000</v>
      </c>
    </row>
    <row r="27" spans="1:51" x14ac:dyDescent="0.3">
      <c r="Y27" s="22" t="s">
        <v>28</v>
      </c>
      <c r="Z27" s="4">
        <v>128550</v>
      </c>
      <c r="AA27" s="4"/>
      <c r="AC27" s="22" t="s">
        <v>48</v>
      </c>
      <c r="AD27" s="23">
        <v>127755</v>
      </c>
      <c r="AE27" s="23"/>
      <c r="AG27" s="22" t="s">
        <v>30</v>
      </c>
      <c r="AH27" s="4">
        <v>37926</v>
      </c>
      <c r="AI27" s="4"/>
      <c r="AK27" s="22" t="s">
        <v>30</v>
      </c>
      <c r="AL27" s="4">
        <v>39025</v>
      </c>
      <c r="AM27" s="4"/>
      <c r="AU27" s="33">
        <f>SUM(AU22:AU26)</f>
        <v>-7.2759576141834259E-12</v>
      </c>
    </row>
    <row r="28" spans="1:51" x14ac:dyDescent="0.3">
      <c r="Y28" s="22" t="s">
        <v>170</v>
      </c>
      <c r="Z28" s="4"/>
      <c r="AA28" s="4">
        <v>368070.19999999995</v>
      </c>
      <c r="AC28" s="22" t="s">
        <v>47</v>
      </c>
      <c r="AD28" s="23">
        <v>127755</v>
      </c>
      <c r="AE28" s="23"/>
      <c r="AG28" s="22" t="s">
        <v>13</v>
      </c>
      <c r="AH28" s="4">
        <v>191.40000000000003</v>
      </c>
      <c r="AI28" s="4"/>
      <c r="AK28" s="22" t="s">
        <v>13</v>
      </c>
      <c r="AL28" s="4">
        <v>44.9</v>
      </c>
      <c r="AM28" s="4"/>
    </row>
    <row r="29" spans="1:51" x14ac:dyDescent="0.3">
      <c r="Y29" s="22" t="s">
        <v>7</v>
      </c>
      <c r="Z29" s="23"/>
      <c r="AA29" s="23">
        <v>390307.35</v>
      </c>
      <c r="AC29" s="22" t="s">
        <v>49</v>
      </c>
      <c r="AD29" s="23">
        <v>127755</v>
      </c>
      <c r="AE29" s="23"/>
      <c r="AG29" s="22" t="s">
        <v>46</v>
      </c>
      <c r="AH29" s="4">
        <v>60569.99</v>
      </c>
      <c r="AI29" s="4"/>
      <c r="AK29" s="22" t="s">
        <v>46</v>
      </c>
      <c r="AL29" s="4">
        <v>171663.4</v>
      </c>
      <c r="AM29" s="4"/>
    </row>
    <row r="30" spans="1:51" x14ac:dyDescent="0.3">
      <c r="Y30" s="22" t="s">
        <v>135</v>
      </c>
      <c r="Z30" s="4">
        <v>118.68</v>
      </c>
      <c r="AA30" s="4">
        <v>118.68</v>
      </c>
      <c r="AC30" s="22" t="s">
        <v>108</v>
      </c>
      <c r="AD30" s="4">
        <v>370.9</v>
      </c>
      <c r="AE30" s="4"/>
      <c r="AG30" s="22" t="s">
        <v>48</v>
      </c>
      <c r="AH30" s="4">
        <v>127755</v>
      </c>
      <c r="AI30" s="4"/>
      <c r="AK30" s="22" t="s">
        <v>48</v>
      </c>
      <c r="AL30" s="4">
        <v>127755</v>
      </c>
      <c r="AM30" s="4"/>
    </row>
    <row r="31" spans="1:51" x14ac:dyDescent="0.3">
      <c r="Y31" s="20" t="s">
        <v>66</v>
      </c>
      <c r="Z31" s="4">
        <v>798901.40000000014</v>
      </c>
      <c r="AA31" s="4">
        <v>758673.23</v>
      </c>
      <c r="AC31" s="22" t="s">
        <v>58</v>
      </c>
      <c r="AD31" s="4">
        <v>1536.2400000000002</v>
      </c>
      <c r="AE31" s="4"/>
      <c r="AG31" s="22" t="s">
        <v>47</v>
      </c>
      <c r="AH31" s="4">
        <v>127755</v>
      </c>
      <c r="AI31" s="4"/>
      <c r="AK31" s="22" t="s">
        <v>47</v>
      </c>
      <c r="AL31" s="4">
        <v>127755</v>
      </c>
      <c r="AM31" s="4"/>
      <c r="AT31" s="4">
        <v>25050</v>
      </c>
      <c r="AU31" s="4">
        <v>12525</v>
      </c>
    </row>
    <row r="32" spans="1:51" x14ac:dyDescent="0.3">
      <c r="AC32" s="22" t="s">
        <v>28</v>
      </c>
      <c r="AD32" s="4">
        <v>140421</v>
      </c>
      <c r="AE32" s="4"/>
      <c r="AG32" s="22" t="s">
        <v>49</v>
      </c>
      <c r="AH32" s="4">
        <v>127755</v>
      </c>
      <c r="AI32" s="4"/>
      <c r="AK32" s="22" t="s">
        <v>49</v>
      </c>
      <c r="AL32" s="4">
        <v>127755</v>
      </c>
      <c r="AM32" s="4"/>
      <c r="AT32" s="4">
        <v>24850</v>
      </c>
      <c r="AU32" s="4">
        <v>12525</v>
      </c>
    </row>
    <row r="33" spans="26:47" x14ac:dyDescent="0.3">
      <c r="AC33" s="22" t="s">
        <v>227</v>
      </c>
      <c r="AD33" s="4"/>
      <c r="AE33" s="4">
        <v>780.86</v>
      </c>
      <c r="AG33" s="22" t="s">
        <v>284</v>
      </c>
      <c r="AH33" s="4">
        <v>9633.4000000000015</v>
      </c>
      <c r="AI33" s="4"/>
      <c r="AK33" s="22" t="s">
        <v>284</v>
      </c>
      <c r="AL33" s="4">
        <v>1860</v>
      </c>
      <c r="AM33" s="4"/>
      <c r="AT33" s="4">
        <v>22565</v>
      </c>
      <c r="AU33" s="4">
        <v>10020</v>
      </c>
    </row>
    <row r="34" spans="26:47" x14ac:dyDescent="0.3">
      <c r="AC34" s="22" t="s">
        <v>226</v>
      </c>
      <c r="AD34" s="4"/>
      <c r="AE34" s="4">
        <v>9301.3199999999979</v>
      </c>
      <c r="AG34" s="22" t="s">
        <v>108</v>
      </c>
      <c r="AH34" s="4">
        <v>185</v>
      </c>
      <c r="AI34" s="4">
        <v>185</v>
      </c>
      <c r="AK34" s="22" t="s">
        <v>322</v>
      </c>
      <c r="AL34" s="4">
        <v>103850</v>
      </c>
      <c r="AM34" s="4"/>
      <c r="AT34" s="4">
        <f t="shared" ref="AT34:AU34" si="2">SUM(AT31:AT33)</f>
        <v>72465</v>
      </c>
      <c r="AU34" s="4">
        <f t="shared" si="2"/>
        <v>35070</v>
      </c>
    </row>
    <row r="35" spans="26:47" x14ac:dyDescent="0.3">
      <c r="AC35" s="22" t="s">
        <v>170</v>
      </c>
      <c r="AD35" s="4"/>
      <c r="AE35" s="4">
        <v>450738.4</v>
      </c>
      <c r="AG35" s="22" t="s">
        <v>58</v>
      </c>
      <c r="AH35" s="4">
        <v>1660.23</v>
      </c>
      <c r="AI35" s="4"/>
      <c r="AK35" s="22" t="s">
        <v>108</v>
      </c>
      <c r="AL35" s="4">
        <v>586</v>
      </c>
      <c r="AM35" s="4"/>
    </row>
    <row r="36" spans="26:47" x14ac:dyDescent="0.3">
      <c r="AC36" s="22" t="s">
        <v>135</v>
      </c>
      <c r="AD36" s="4">
        <v>480.88</v>
      </c>
      <c r="AE36" s="4">
        <v>480.88</v>
      </c>
      <c r="AG36" s="22" t="s">
        <v>28</v>
      </c>
      <c r="AH36" s="4">
        <v>117851</v>
      </c>
      <c r="AI36" s="4"/>
      <c r="AK36" s="22" t="s">
        <v>58</v>
      </c>
      <c r="AL36" s="4">
        <v>3231.82</v>
      </c>
      <c r="AM36" s="4"/>
    </row>
    <row r="37" spans="26:47" x14ac:dyDescent="0.3">
      <c r="AC37" s="22" t="s">
        <v>242</v>
      </c>
      <c r="AD37" s="4"/>
      <c r="AE37" s="4">
        <v>446423.78</v>
      </c>
      <c r="AG37" s="22" t="s">
        <v>227</v>
      </c>
      <c r="AH37" s="4"/>
      <c r="AI37" s="4">
        <v>1355.7100000000003</v>
      </c>
      <c r="AK37" s="22" t="s">
        <v>28</v>
      </c>
      <c r="AL37" s="4">
        <v>127285</v>
      </c>
      <c r="AM37" s="4"/>
    </row>
    <row r="38" spans="26:47" x14ac:dyDescent="0.3">
      <c r="AC38" s="20" t="s">
        <v>66</v>
      </c>
      <c r="AD38" s="4">
        <v>742079.61</v>
      </c>
      <c r="AE38" s="4">
        <v>907732.25</v>
      </c>
      <c r="AG38" s="22" t="s">
        <v>135</v>
      </c>
      <c r="AH38" s="4">
        <v>561</v>
      </c>
      <c r="AI38" s="4">
        <v>561</v>
      </c>
      <c r="AK38" s="22" t="s">
        <v>227</v>
      </c>
      <c r="AL38" s="4"/>
      <c r="AM38" s="4">
        <v>1104.7</v>
      </c>
    </row>
    <row r="39" spans="26:47" x14ac:dyDescent="0.3">
      <c r="AG39" s="22" t="s">
        <v>242</v>
      </c>
      <c r="AH39" s="4">
        <v>10645.97</v>
      </c>
      <c r="AI39" s="4">
        <v>750815</v>
      </c>
      <c r="AK39" s="22" t="s">
        <v>242</v>
      </c>
      <c r="AL39" s="4"/>
      <c r="AM39" s="4">
        <v>806066.30999999994</v>
      </c>
    </row>
    <row r="40" spans="26:47" x14ac:dyDescent="0.3">
      <c r="AG40" s="20" t="s">
        <v>66</v>
      </c>
      <c r="AH40" s="4">
        <v>685880.42</v>
      </c>
      <c r="AI40" s="4">
        <v>757023.53</v>
      </c>
      <c r="AK40" s="22" t="s">
        <v>135</v>
      </c>
      <c r="AL40" s="4">
        <v>39614.97</v>
      </c>
      <c r="AM40" s="4">
        <v>20000</v>
      </c>
    </row>
    <row r="41" spans="26:47" x14ac:dyDescent="0.3">
      <c r="Z41" s="4"/>
      <c r="AK41" s="20" t="s">
        <v>66</v>
      </c>
      <c r="AL41" s="4">
        <v>927236.15999999992</v>
      </c>
      <c r="AM41" s="4">
        <v>827171.00999999989</v>
      </c>
    </row>
    <row r="42" spans="26:47" x14ac:dyDescent="0.3">
      <c r="Z42" s="4"/>
    </row>
    <row r="43" spans="26:47" x14ac:dyDescent="0.3">
      <c r="Z43" s="4"/>
    </row>
    <row r="44" spans="26:47" x14ac:dyDescent="0.3">
      <c r="Z44" s="4"/>
    </row>
    <row r="45" spans="26:47" x14ac:dyDescent="0.3">
      <c r="Z45" s="4"/>
    </row>
  </sheetData>
  <sortState xmlns:xlrd2="http://schemas.microsoft.com/office/spreadsheetml/2017/richdata2" ref="AK4:AM25">
    <sortCondition ref="AK6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49"/>
  <sheetViews>
    <sheetView topLeftCell="A14" workbookViewId="0">
      <selection activeCell="G82" sqref="G82"/>
    </sheetView>
  </sheetViews>
  <sheetFormatPr baseColWidth="10" defaultRowHeight="14.4" x14ac:dyDescent="0.3"/>
  <cols>
    <col min="1" max="1" width="11.5546875" style="9"/>
    <col min="2" max="2" width="12.44140625" customWidth="1"/>
    <col min="3" max="3" width="27" bestFit="1" customWidth="1"/>
    <col min="4" max="4" width="14.33203125" customWidth="1"/>
    <col min="5" max="5" width="10" bestFit="1" customWidth="1"/>
    <col min="6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x14ac:dyDescent="0.3">
      <c r="A4" s="9" t="s">
        <v>56</v>
      </c>
      <c r="B4" s="1">
        <f>BNP!B392</f>
        <v>44565</v>
      </c>
      <c r="C4" t="str">
        <f>BNP!C392</f>
        <v>Télématique</v>
      </c>
      <c r="E4" s="8">
        <f>BNP!F392</f>
        <v>17.28</v>
      </c>
      <c r="F4" s="4"/>
      <c r="G4" t="s">
        <v>13</v>
      </c>
      <c r="H4" s="4">
        <f>BNP!J$390-E4+F4</f>
        <v>7.720000008381902</v>
      </c>
    </row>
    <row r="5" spans="1:8" x14ac:dyDescent="0.3">
      <c r="A5" s="9" t="s">
        <v>56</v>
      </c>
      <c r="B5" s="1">
        <f>BNP!B393</f>
        <v>44573</v>
      </c>
      <c r="C5" t="str">
        <f>BNP!C393</f>
        <v>Virement Qonto</v>
      </c>
      <c r="E5" s="8"/>
      <c r="F5" s="8">
        <f>BNP!G393</f>
        <v>45</v>
      </c>
      <c r="G5" t="s">
        <v>135</v>
      </c>
      <c r="H5" s="4">
        <f t="shared" ref="H5:H19" si="0">H4-E5+F5</f>
        <v>52.720000008381902</v>
      </c>
    </row>
    <row r="6" spans="1:8" x14ac:dyDescent="0.3">
      <c r="A6" s="9" t="s">
        <v>56</v>
      </c>
      <c r="B6" s="1">
        <f>BNP!B394</f>
        <v>44594</v>
      </c>
      <c r="C6" t="str">
        <f>BNP!C394</f>
        <v>Télématique</v>
      </c>
      <c r="E6" s="8">
        <f>BNP!F394</f>
        <v>17.399999999999999</v>
      </c>
      <c r="F6" s="8"/>
      <c r="G6" t="s">
        <v>13</v>
      </c>
      <c r="H6" s="4">
        <f t="shared" si="0"/>
        <v>35.320000008381903</v>
      </c>
    </row>
    <row r="7" spans="1:8" x14ac:dyDescent="0.3">
      <c r="A7" s="9" t="s">
        <v>56</v>
      </c>
      <c r="B7" s="1">
        <f>BNP!B395</f>
        <v>44622</v>
      </c>
      <c r="C7" t="str">
        <f>BNP!C395</f>
        <v>Télématique</v>
      </c>
      <c r="E7" s="8">
        <f>BNP!F395</f>
        <v>17.399999999999999</v>
      </c>
      <c r="F7" s="8"/>
      <c r="G7" t="s">
        <v>13</v>
      </c>
      <c r="H7" s="4">
        <f t="shared" si="0"/>
        <v>17.920000008381905</v>
      </c>
    </row>
    <row r="8" spans="1:8" x14ac:dyDescent="0.3">
      <c r="A8" s="9" t="s">
        <v>56</v>
      </c>
      <c r="B8" s="1">
        <f>BNP!B396</f>
        <v>44649</v>
      </c>
      <c r="C8" t="str">
        <f>BNP!C396</f>
        <v>Virement Qonto</v>
      </c>
      <c r="E8" s="8"/>
      <c r="F8" s="8">
        <f>BNP!G396</f>
        <v>87</v>
      </c>
      <c r="G8" t="s">
        <v>135</v>
      </c>
      <c r="H8" s="4">
        <f t="shared" si="0"/>
        <v>104.9200000083819</v>
      </c>
    </row>
    <row r="9" spans="1:8" x14ac:dyDescent="0.3">
      <c r="A9" s="9" t="s">
        <v>56</v>
      </c>
      <c r="B9" s="1">
        <f>BNP!B397</f>
        <v>44655</v>
      </c>
      <c r="C9" t="str">
        <f>BNP!C397</f>
        <v>Télématique</v>
      </c>
      <c r="E9" s="8">
        <f>BNP!F397</f>
        <v>17.399999999999999</v>
      </c>
      <c r="F9" s="8"/>
      <c r="G9" t="s">
        <v>13</v>
      </c>
      <c r="H9" s="4">
        <f t="shared" si="0"/>
        <v>87.520000008381913</v>
      </c>
    </row>
    <row r="10" spans="1:8" x14ac:dyDescent="0.3">
      <c r="A10" s="9" t="s">
        <v>56</v>
      </c>
      <c r="B10" s="1">
        <f>BNP!B398</f>
        <v>44684</v>
      </c>
      <c r="C10" t="str">
        <f>BNP!C398</f>
        <v>Télématique</v>
      </c>
      <c r="E10" s="8">
        <f>BNP!F398</f>
        <v>17.399999999999999</v>
      </c>
      <c r="F10" s="8"/>
      <c r="G10" t="s">
        <v>13</v>
      </c>
      <c r="H10" s="4">
        <f t="shared" si="0"/>
        <v>70.120000008381908</v>
      </c>
    </row>
    <row r="11" spans="1:8" x14ac:dyDescent="0.3">
      <c r="A11" s="9" t="s">
        <v>56</v>
      </c>
      <c r="B11" s="1">
        <f>BNP!B399</f>
        <v>44714</v>
      </c>
      <c r="C11" t="str">
        <f>BNP!C399</f>
        <v>Télématique</v>
      </c>
      <c r="E11" s="8">
        <f>BNP!F399</f>
        <v>17.399999999999999</v>
      </c>
      <c r="F11" s="8"/>
      <c r="G11" t="s">
        <v>13</v>
      </c>
      <c r="H11" s="4">
        <f t="shared" si="0"/>
        <v>52.720000008381909</v>
      </c>
    </row>
    <row r="12" spans="1:8" x14ac:dyDescent="0.3">
      <c r="A12" s="9" t="s">
        <v>56</v>
      </c>
      <c r="B12" s="1">
        <f>BNP!B400</f>
        <v>44746</v>
      </c>
      <c r="C12" t="str">
        <f>BNP!C400</f>
        <v>Frais actualisation annuelle</v>
      </c>
      <c r="E12" s="8">
        <f>BNP!F400</f>
        <v>247.4</v>
      </c>
      <c r="F12" s="8"/>
      <c r="G12" t="s">
        <v>8</v>
      </c>
      <c r="H12" s="4">
        <f t="shared" si="0"/>
        <v>-194.6799999916181</v>
      </c>
    </row>
    <row r="13" spans="1:8" x14ac:dyDescent="0.3">
      <c r="A13" s="9" t="s">
        <v>56</v>
      </c>
      <c r="B13" s="1">
        <f>BNP!B401</f>
        <v>44750</v>
      </c>
      <c r="C13" t="str">
        <f>BNP!C401</f>
        <v>Virement Qonto</v>
      </c>
      <c r="E13" s="8"/>
      <c r="F13" s="8">
        <f>BNP!G401</f>
        <v>300</v>
      </c>
      <c r="G13" t="s">
        <v>135</v>
      </c>
      <c r="H13" s="4">
        <f t="shared" si="0"/>
        <v>105.3200000083819</v>
      </c>
    </row>
    <row r="14" spans="1:8" x14ac:dyDescent="0.3">
      <c r="A14" s="9" t="s">
        <v>56</v>
      </c>
      <c r="B14" s="1">
        <f>BNP!B402</f>
        <v>44775</v>
      </c>
      <c r="C14" t="str">
        <f>BNP!C402</f>
        <v>Télématique</v>
      </c>
      <c r="E14" s="8">
        <f>BNP!F402</f>
        <v>17.399999999999999</v>
      </c>
      <c r="F14" s="8"/>
      <c r="G14" t="s">
        <v>13</v>
      </c>
      <c r="H14" s="4">
        <f t="shared" si="0"/>
        <v>87.920000008381891</v>
      </c>
    </row>
    <row r="15" spans="1:8" x14ac:dyDescent="0.3">
      <c r="A15" s="9" t="s">
        <v>56</v>
      </c>
      <c r="B15" s="1">
        <f>BNP!B403</f>
        <v>44806</v>
      </c>
      <c r="C15" t="str">
        <f>BNP!C403</f>
        <v>Télématique</v>
      </c>
      <c r="E15" s="8">
        <f>BNP!F403</f>
        <v>17.399999999999999</v>
      </c>
      <c r="F15" s="8"/>
      <c r="G15" t="s">
        <v>13</v>
      </c>
      <c r="H15" s="4">
        <f t="shared" si="0"/>
        <v>70.520000008381885</v>
      </c>
    </row>
    <row r="16" spans="1:8" x14ac:dyDescent="0.3">
      <c r="A16" s="9" t="s">
        <v>56</v>
      </c>
      <c r="B16" s="1">
        <f>BNP!B404</f>
        <v>44809</v>
      </c>
      <c r="C16" t="str">
        <f>BNP!C404</f>
        <v>Forfait gestion titres</v>
      </c>
      <c r="E16" s="8">
        <f>BNP!F404</f>
        <v>15</v>
      </c>
      <c r="F16" s="8"/>
      <c r="G16" t="s">
        <v>8</v>
      </c>
      <c r="H16" s="4">
        <f t="shared" si="0"/>
        <v>55.520000008381885</v>
      </c>
    </row>
    <row r="17" spans="1:8" x14ac:dyDescent="0.3">
      <c r="A17" s="9" t="s">
        <v>56</v>
      </c>
      <c r="B17" s="1">
        <f>BNP!B405</f>
        <v>44836</v>
      </c>
      <c r="C17" t="str">
        <f>BNP!C405</f>
        <v>Télématique</v>
      </c>
      <c r="E17" s="8">
        <f>BNP!F405</f>
        <v>17.399999999999999</v>
      </c>
      <c r="F17" s="8"/>
      <c r="G17" t="s">
        <v>13</v>
      </c>
      <c r="H17" s="4">
        <f t="shared" si="0"/>
        <v>38.120000008381886</v>
      </c>
    </row>
    <row r="18" spans="1:8" x14ac:dyDescent="0.3">
      <c r="A18" s="9" t="s">
        <v>56</v>
      </c>
      <c r="B18" s="1">
        <f>BNP!B406</f>
        <v>44868</v>
      </c>
      <c r="C18" t="str">
        <f>BNP!C406</f>
        <v>Télématique</v>
      </c>
      <c r="E18" s="8">
        <f>BNP!F406</f>
        <v>17.399999999999999</v>
      </c>
      <c r="F18" s="8"/>
      <c r="G18" t="s">
        <v>13</v>
      </c>
      <c r="H18" s="4">
        <f t="shared" si="0"/>
        <v>20.720000008381888</v>
      </c>
    </row>
    <row r="19" spans="1:8" x14ac:dyDescent="0.3">
      <c r="A19" s="9" t="s">
        <v>56</v>
      </c>
      <c r="B19" s="1">
        <f>BNP!B407</f>
        <v>44888</v>
      </c>
      <c r="C19" t="str">
        <f>BNP!C407</f>
        <v>Virement Qonto</v>
      </c>
      <c r="E19" s="8"/>
      <c r="F19" s="8">
        <f>BNP!G407</f>
        <v>48.88</v>
      </c>
      <c r="G19" t="s">
        <v>135</v>
      </c>
      <c r="H19" s="4">
        <f t="shared" si="0"/>
        <v>69.600000008381897</v>
      </c>
    </row>
    <row r="20" spans="1:8" x14ac:dyDescent="0.3">
      <c r="A20" s="9" t="s">
        <v>50</v>
      </c>
      <c r="B20" s="1">
        <f>Qonto!B275</f>
        <v>44562</v>
      </c>
      <c r="C20" t="str">
        <f>Qonto!C275</f>
        <v>Qonto</v>
      </c>
      <c r="D20" t="s">
        <v>4</v>
      </c>
      <c r="E20" s="4">
        <f>Qonto!D275</f>
        <v>10.8</v>
      </c>
      <c r="F20" s="4"/>
      <c r="G20" t="s">
        <v>8</v>
      </c>
      <c r="H20" s="4">
        <f>Qonto!$F$273-E20+F20</f>
        <v>17320.309999999405</v>
      </c>
    </row>
    <row r="21" spans="1:8" x14ac:dyDescent="0.3">
      <c r="A21" s="9" t="s">
        <v>50</v>
      </c>
      <c r="B21" s="1">
        <f>Qonto!B276</f>
        <v>44564</v>
      </c>
      <c r="C21" t="str">
        <f>Qonto!C276</f>
        <v>SDC Flandre SUD ASL</v>
      </c>
      <c r="D21" t="s">
        <v>4</v>
      </c>
      <c r="E21" s="4">
        <f>Qonto!D276</f>
        <v>2362.7800000000002</v>
      </c>
      <c r="F21" s="4"/>
      <c r="G21" t="s">
        <v>187</v>
      </c>
      <c r="H21" s="4">
        <f t="shared" ref="H21:H33" si="1">H20-E21+F21</f>
        <v>14957.529999999404</v>
      </c>
    </row>
    <row r="22" spans="1:8" x14ac:dyDescent="0.3">
      <c r="A22" s="9" t="s">
        <v>50</v>
      </c>
      <c r="B22" s="1">
        <f>Qonto!B277</f>
        <v>44564</v>
      </c>
      <c r="C22" s="31" t="str">
        <f>Qonto!C277</f>
        <v>SUPSOFT</v>
      </c>
      <c r="D22" t="s">
        <v>76</v>
      </c>
      <c r="E22" s="4">
        <f>Qonto!D277</f>
        <v>192</v>
      </c>
      <c r="F22" s="4"/>
      <c r="G22" t="s">
        <v>258</v>
      </c>
      <c r="H22" s="4">
        <f t="shared" si="1"/>
        <v>14765.529999999404</v>
      </c>
    </row>
    <row r="23" spans="1:8" x14ac:dyDescent="0.3">
      <c r="A23" s="9" t="s">
        <v>50</v>
      </c>
      <c r="B23" s="1">
        <f>Qonto!B278</f>
        <v>44567</v>
      </c>
      <c r="C23" t="str">
        <f>Qonto!C278</f>
        <v>La Poste</v>
      </c>
      <c r="D23" t="s">
        <v>199</v>
      </c>
      <c r="E23" s="4">
        <f>Qonto!D278</f>
        <v>7.01</v>
      </c>
      <c r="F23" s="4"/>
      <c r="G23" t="s">
        <v>107</v>
      </c>
      <c r="H23" s="4">
        <f t="shared" si="1"/>
        <v>14758.519999999404</v>
      </c>
    </row>
    <row r="24" spans="1:8" x14ac:dyDescent="0.3">
      <c r="A24" s="9" t="s">
        <v>50</v>
      </c>
      <c r="B24" s="1">
        <f>Qonto!B279</f>
        <v>44569</v>
      </c>
      <c r="C24" t="str">
        <f>Qonto!C279</f>
        <v>La Poste</v>
      </c>
      <c r="D24" t="s">
        <v>199</v>
      </c>
      <c r="E24" s="4">
        <f>Qonto!D279</f>
        <v>6.3</v>
      </c>
      <c r="F24" s="4"/>
      <c r="G24" t="s">
        <v>107</v>
      </c>
      <c r="H24" s="4">
        <f t="shared" si="1"/>
        <v>14752.219999999405</v>
      </c>
    </row>
    <row r="25" spans="1:8" x14ac:dyDescent="0.3">
      <c r="A25" s="9" t="s">
        <v>50</v>
      </c>
      <c r="B25" s="1">
        <f>Qonto!B280</f>
        <v>44570</v>
      </c>
      <c r="C25" t="str">
        <f>Qonto!C280</f>
        <v>La Poste</v>
      </c>
      <c r="E25" s="4"/>
      <c r="F25" s="4">
        <f>Qonto!E280</f>
        <v>7.01</v>
      </c>
      <c r="G25" t="s">
        <v>107</v>
      </c>
      <c r="H25" s="4">
        <f t="shared" si="1"/>
        <v>14759.229999999405</v>
      </c>
    </row>
    <row r="26" spans="1:8" x14ac:dyDescent="0.3">
      <c r="A26" s="9" t="s">
        <v>50</v>
      </c>
      <c r="B26" s="1">
        <f>Qonto!B281</f>
        <v>44572</v>
      </c>
      <c r="C26" t="str">
        <f>Qonto!C281</f>
        <v>GERASCO Gérance</v>
      </c>
      <c r="D26" t="s">
        <v>4</v>
      </c>
      <c r="E26" s="4"/>
      <c r="F26" s="4">
        <f>Qonto!E281</f>
        <v>160000</v>
      </c>
      <c r="G26" t="s">
        <v>170</v>
      </c>
      <c r="H26" s="4">
        <f t="shared" si="1"/>
        <v>174759.2299999994</v>
      </c>
    </row>
    <row r="27" spans="1:8" x14ac:dyDescent="0.3">
      <c r="A27" s="9" t="s">
        <v>50</v>
      </c>
      <c r="B27" s="1">
        <f>Qonto!B282</f>
        <v>44572</v>
      </c>
      <c r="C27" t="str">
        <f>Qonto!C282</f>
        <v>THOMAS-BLONDEL Anne-Marie</v>
      </c>
      <c r="D27" t="s">
        <v>4</v>
      </c>
      <c r="E27" s="4">
        <f>Qonto!D282</f>
        <v>24850</v>
      </c>
      <c r="F27" s="4"/>
      <c r="G27" t="s">
        <v>46</v>
      </c>
      <c r="H27" s="4">
        <f t="shared" si="1"/>
        <v>149909.2299999994</v>
      </c>
    </row>
    <row r="28" spans="1:8" x14ac:dyDescent="0.3">
      <c r="A28" s="9" t="s">
        <v>50</v>
      </c>
      <c r="B28" s="1">
        <f>Qonto!B283</f>
        <v>44572</v>
      </c>
      <c r="C28" t="str">
        <f>Qonto!C283</f>
        <v>THOMAS Eric</v>
      </c>
      <c r="D28" t="s">
        <v>4</v>
      </c>
      <c r="E28" s="4">
        <f>Qonto!D283</f>
        <v>25050</v>
      </c>
      <c r="F28" s="4"/>
      <c r="G28" t="s">
        <v>48</v>
      </c>
      <c r="H28" s="4">
        <f t="shared" si="1"/>
        <v>124859.2299999994</v>
      </c>
    </row>
    <row r="29" spans="1:8" x14ac:dyDescent="0.3">
      <c r="A29" s="9" t="s">
        <v>50</v>
      </c>
      <c r="B29" s="1">
        <f>Qonto!B284</f>
        <v>44572</v>
      </c>
      <c r="C29" t="str">
        <f>Qonto!C284</f>
        <v>THOMAS Didier</v>
      </c>
      <c r="D29" t="s">
        <v>4</v>
      </c>
      <c r="E29" s="4">
        <f>Qonto!D284</f>
        <v>25050</v>
      </c>
      <c r="F29" s="4"/>
      <c r="G29" t="s">
        <v>47</v>
      </c>
      <c r="H29" s="4">
        <f t="shared" si="1"/>
        <v>99809.229999999399</v>
      </c>
    </row>
    <row r="30" spans="1:8" x14ac:dyDescent="0.3">
      <c r="A30" s="9" t="s">
        <v>50</v>
      </c>
      <c r="B30" s="1">
        <f>Qonto!B285</f>
        <v>44572</v>
      </c>
      <c r="C30" t="str">
        <f>Qonto!C285</f>
        <v>THOMAS Thibault</v>
      </c>
      <c r="D30" t="s">
        <v>4</v>
      </c>
      <c r="E30" s="4">
        <f>Qonto!D285</f>
        <v>25050</v>
      </c>
      <c r="F30" s="4"/>
      <c r="G30" t="s">
        <v>49</v>
      </c>
      <c r="H30" s="4">
        <f t="shared" si="1"/>
        <v>74759.229999999399</v>
      </c>
    </row>
    <row r="31" spans="1:8" x14ac:dyDescent="0.3">
      <c r="A31" s="9" t="s">
        <v>50</v>
      </c>
      <c r="B31" s="1">
        <f>Qonto!B286</f>
        <v>44572</v>
      </c>
      <c r="C31" t="str">
        <f>Qonto!C286</f>
        <v>Virement BNP</v>
      </c>
      <c r="D31" t="s">
        <v>4</v>
      </c>
      <c r="E31" s="4">
        <f>Qonto!D286</f>
        <v>45</v>
      </c>
      <c r="F31" s="4"/>
      <c r="G31" t="s">
        <v>135</v>
      </c>
      <c r="H31" s="4">
        <f t="shared" si="1"/>
        <v>74714.229999999399</v>
      </c>
    </row>
    <row r="32" spans="1:8" x14ac:dyDescent="0.3">
      <c r="A32" s="9" t="s">
        <v>50</v>
      </c>
      <c r="B32" s="1">
        <f>Qonto!B287</f>
        <v>44574</v>
      </c>
      <c r="C32" t="str">
        <f>Qonto!C287</f>
        <v>La Poste</v>
      </c>
      <c r="E32" s="4">
        <f>Qonto!D287</f>
        <v>7.01</v>
      </c>
      <c r="F32" s="4"/>
      <c r="G32" t="s">
        <v>107</v>
      </c>
      <c r="H32" s="4">
        <f t="shared" si="1"/>
        <v>74707.219999999405</v>
      </c>
    </row>
    <row r="33" spans="1:8" x14ac:dyDescent="0.3">
      <c r="A33" s="9" t="s">
        <v>50</v>
      </c>
      <c r="B33" s="1">
        <f>Qonto!B288</f>
        <v>44574</v>
      </c>
      <c r="C33" t="str">
        <f>Qonto!C288</f>
        <v>La Poste</v>
      </c>
      <c r="E33" s="4">
        <f>Qonto!D288</f>
        <v>17.52</v>
      </c>
      <c r="F33" s="4"/>
      <c r="G33" t="s">
        <v>107</v>
      </c>
      <c r="H33" s="4">
        <f t="shared" si="1"/>
        <v>74689.6999999994</v>
      </c>
    </row>
    <row r="34" spans="1:8" x14ac:dyDescent="0.3">
      <c r="A34" s="9" t="s">
        <v>50</v>
      </c>
      <c r="B34" s="1">
        <f>Qonto!B289</f>
        <v>44578</v>
      </c>
      <c r="C34" t="str">
        <f>Qonto!C289</f>
        <v>GERASCO Gérance</v>
      </c>
      <c r="D34" t="s">
        <v>4</v>
      </c>
      <c r="E34" s="4"/>
      <c r="F34" s="4">
        <f>Qonto!E289</f>
        <v>44312.66</v>
      </c>
      <c r="G34" t="s">
        <v>170</v>
      </c>
      <c r="H34" s="4">
        <f t="shared" ref="H34:H45" si="2">H33-E34+F34</f>
        <v>119002.3599999994</v>
      </c>
    </row>
    <row r="35" spans="1:8" x14ac:dyDescent="0.3">
      <c r="A35" s="9" t="s">
        <v>50</v>
      </c>
      <c r="B35" s="1">
        <f>Qonto!B290</f>
        <v>44579</v>
      </c>
      <c r="C35" t="str">
        <f>Qonto!C290</f>
        <v>Infogreffe</v>
      </c>
      <c r="D35" t="s">
        <v>199</v>
      </c>
      <c r="E35" s="4">
        <f>Qonto!D290</f>
        <v>32.19</v>
      </c>
      <c r="F35" s="4"/>
      <c r="G35" t="s">
        <v>65</v>
      </c>
      <c r="H35" s="4">
        <f t="shared" si="2"/>
        <v>118970.1699999994</v>
      </c>
    </row>
    <row r="36" spans="1:8" x14ac:dyDescent="0.3">
      <c r="A36" s="9" t="s">
        <v>50</v>
      </c>
      <c r="B36" s="1">
        <f>Qonto!B291</f>
        <v>44580</v>
      </c>
      <c r="C36" t="str">
        <f>Qonto!C291</f>
        <v>La Poste</v>
      </c>
      <c r="D36" t="s">
        <v>199</v>
      </c>
      <c r="E36" s="4">
        <f>Qonto!D291</f>
        <v>1.41</v>
      </c>
      <c r="F36" s="4"/>
      <c r="G36" t="s">
        <v>107</v>
      </c>
      <c r="H36" s="4">
        <f t="shared" si="2"/>
        <v>118968.7599999994</v>
      </c>
    </row>
    <row r="37" spans="1:8" x14ac:dyDescent="0.3">
      <c r="A37" s="9" t="s">
        <v>50</v>
      </c>
      <c r="B37" s="1">
        <f>Qonto!B292</f>
        <v>44581</v>
      </c>
      <c r="C37" t="str">
        <f>Qonto!C292</f>
        <v>DGL</v>
      </c>
      <c r="D37" t="s">
        <v>4</v>
      </c>
      <c r="E37" s="4">
        <f>Qonto!D292</f>
        <v>1110</v>
      </c>
      <c r="F37" s="4"/>
      <c r="G37" t="s">
        <v>29</v>
      </c>
      <c r="H37" s="4">
        <f t="shared" si="2"/>
        <v>117858.7599999994</v>
      </c>
    </row>
    <row r="38" spans="1:8" x14ac:dyDescent="0.3">
      <c r="A38" s="9" t="s">
        <v>50</v>
      </c>
      <c r="B38" s="1">
        <f>Qonto!B293</f>
        <v>44582</v>
      </c>
      <c r="C38" t="str">
        <f>Qonto!C293</f>
        <v>TVA</v>
      </c>
      <c r="D38" t="s">
        <v>76</v>
      </c>
      <c r="E38" s="4">
        <f>Qonto!D293</f>
        <v>5685</v>
      </c>
      <c r="F38" s="4"/>
      <c r="G38" t="s">
        <v>28</v>
      </c>
      <c r="H38" s="4">
        <f t="shared" si="2"/>
        <v>112173.7599999994</v>
      </c>
    </row>
    <row r="39" spans="1:8" x14ac:dyDescent="0.3">
      <c r="A39" s="9" t="s">
        <v>50</v>
      </c>
      <c r="B39" s="1">
        <f>Qonto!B294</f>
        <v>44582</v>
      </c>
      <c r="C39" t="str">
        <f>Qonto!C294</f>
        <v>Groupe ROUGE</v>
      </c>
      <c r="D39" t="s">
        <v>4</v>
      </c>
      <c r="E39" s="4">
        <f>Qonto!D294</f>
        <v>12917.5</v>
      </c>
      <c r="F39" s="4"/>
      <c r="G39" t="s">
        <v>57</v>
      </c>
      <c r="H39" s="4">
        <f t="shared" si="2"/>
        <v>99256.259999999398</v>
      </c>
    </row>
    <row r="40" spans="1:8" x14ac:dyDescent="0.3">
      <c r="A40" s="9" t="s">
        <v>50</v>
      </c>
      <c r="B40" s="1">
        <f>Qonto!B295</f>
        <v>44585</v>
      </c>
      <c r="C40" t="str">
        <f>Qonto!C295</f>
        <v>GERASCO Gérance</v>
      </c>
      <c r="D40" t="s">
        <v>199</v>
      </c>
      <c r="E40" s="4"/>
      <c r="F40" s="4">
        <f>Qonto!E295</f>
        <v>502.14</v>
      </c>
      <c r="G40" t="s">
        <v>170</v>
      </c>
      <c r="H40" s="4">
        <f t="shared" si="2"/>
        <v>99758.399999999398</v>
      </c>
    </row>
    <row r="41" spans="1:8" x14ac:dyDescent="0.3">
      <c r="A41" s="9" t="s">
        <v>50</v>
      </c>
      <c r="B41" s="1">
        <f>Qonto!B296</f>
        <v>44585</v>
      </c>
      <c r="C41" t="str">
        <f>Qonto!C296</f>
        <v>Cabinet TROUVIN</v>
      </c>
      <c r="D41" t="s">
        <v>4</v>
      </c>
      <c r="E41" s="4">
        <f>Qonto!D296</f>
        <v>896</v>
      </c>
      <c r="F41" s="4"/>
      <c r="G41" t="s">
        <v>209</v>
      </c>
      <c r="H41" s="4">
        <f t="shared" si="2"/>
        <v>98862.399999999398</v>
      </c>
    </row>
    <row r="42" spans="1:8" x14ac:dyDescent="0.3">
      <c r="A42" s="9" t="s">
        <v>50</v>
      </c>
      <c r="B42" s="1">
        <f>Qonto!B297</f>
        <v>44586</v>
      </c>
      <c r="C42" t="str">
        <f>Qonto!C297</f>
        <v>Shurgard</v>
      </c>
      <c r="D42" t="s">
        <v>76</v>
      </c>
      <c r="E42" s="4">
        <f>Qonto!D297</f>
        <v>4427.75</v>
      </c>
      <c r="F42" s="4"/>
      <c r="G42" t="s">
        <v>10</v>
      </c>
      <c r="H42" s="4">
        <f t="shared" si="2"/>
        <v>94434.649999999398</v>
      </c>
    </row>
    <row r="43" spans="1:8" x14ac:dyDescent="0.3">
      <c r="A43" s="9" t="s">
        <v>50</v>
      </c>
      <c r="B43" s="1">
        <f>Qonto!B298</f>
        <v>44589</v>
      </c>
      <c r="C43" t="str">
        <f>Qonto!C298</f>
        <v>La Poste</v>
      </c>
      <c r="D43" t="s">
        <v>4</v>
      </c>
      <c r="E43" s="4">
        <f>Qonto!D298</f>
        <v>2.2400000000000002</v>
      </c>
      <c r="F43" s="4"/>
      <c r="G43" t="s">
        <v>107</v>
      </c>
      <c r="H43" s="4">
        <f t="shared" si="2"/>
        <v>94432.409999999392</v>
      </c>
    </row>
    <row r="44" spans="1:8" x14ac:dyDescent="0.3">
      <c r="A44" s="9" t="s">
        <v>50</v>
      </c>
      <c r="B44" s="1">
        <f>Qonto!B299</f>
        <v>44593</v>
      </c>
      <c r="C44" t="str">
        <f>Qonto!C299</f>
        <v>Qonto</v>
      </c>
      <c r="D44" t="s">
        <v>199</v>
      </c>
      <c r="E44" s="4">
        <f>Qonto!D299</f>
        <v>10.8</v>
      </c>
      <c r="F44" s="4"/>
      <c r="G44" t="s">
        <v>8</v>
      </c>
      <c r="H44" s="4">
        <f t="shared" si="2"/>
        <v>94421.609999999389</v>
      </c>
    </row>
    <row r="45" spans="1:8" x14ac:dyDescent="0.3">
      <c r="A45" s="9" t="s">
        <v>50</v>
      </c>
      <c r="B45" s="1">
        <f>Qonto!B300</f>
        <v>44606</v>
      </c>
      <c r="C45" t="str">
        <f>Qonto!C300</f>
        <v>DGL</v>
      </c>
      <c r="D45" t="s">
        <v>4</v>
      </c>
      <c r="E45" s="4">
        <f>Qonto!D300</f>
        <v>1134.04</v>
      </c>
      <c r="F45" s="4"/>
      <c r="G45" t="s">
        <v>29</v>
      </c>
      <c r="H45" s="4">
        <f t="shared" si="2"/>
        <v>93287.569999999396</v>
      </c>
    </row>
    <row r="46" spans="1:8" x14ac:dyDescent="0.3">
      <c r="A46" s="9" t="s">
        <v>50</v>
      </c>
      <c r="B46" s="1">
        <f>Qonto!B301</f>
        <v>44611</v>
      </c>
      <c r="C46" t="str">
        <f>Qonto!C301</f>
        <v>TVA</v>
      </c>
      <c r="D46" t="s">
        <v>76</v>
      </c>
      <c r="E46" s="4">
        <f>Qonto!D301</f>
        <v>25572</v>
      </c>
      <c r="F46" s="4"/>
      <c r="G46" t="s">
        <v>28</v>
      </c>
      <c r="H46" s="4">
        <f t="shared" ref="H46" si="3">H45-E46+F46</f>
        <v>67715.569999999396</v>
      </c>
    </row>
    <row r="47" spans="1:8" x14ac:dyDescent="0.3">
      <c r="A47" s="9" t="s">
        <v>50</v>
      </c>
      <c r="B47" s="1">
        <f>Qonto!B302</f>
        <v>44621</v>
      </c>
      <c r="C47" t="str">
        <f>Qonto!C302</f>
        <v>Qonto</v>
      </c>
      <c r="D47" t="s">
        <v>4</v>
      </c>
      <c r="E47" s="4">
        <f>Qonto!D302</f>
        <v>10.8</v>
      </c>
      <c r="F47" s="4"/>
      <c r="G47" t="s">
        <v>8</v>
      </c>
      <c r="H47" s="4">
        <f t="shared" ref="H47" si="4">H46-E47+F47</f>
        <v>67704.769999999393</v>
      </c>
    </row>
    <row r="48" spans="1:8" x14ac:dyDescent="0.3">
      <c r="A48" s="9" t="s">
        <v>50</v>
      </c>
      <c r="B48" s="1">
        <f>Qonto!B303</f>
        <v>44624</v>
      </c>
      <c r="C48" t="str">
        <f>Qonto!C303</f>
        <v>La Poste</v>
      </c>
      <c r="D48" t="s">
        <v>4</v>
      </c>
      <c r="E48" s="4">
        <f>Qonto!D303</f>
        <v>7.01</v>
      </c>
      <c r="F48" s="4"/>
      <c r="G48" t="s">
        <v>107</v>
      </c>
      <c r="H48" s="4">
        <f t="shared" ref="H48:H58" si="5">H47-E48+F48</f>
        <v>67697.759999999398</v>
      </c>
    </row>
    <row r="49" spans="1:8" x14ac:dyDescent="0.3">
      <c r="A49" s="9" t="s">
        <v>50</v>
      </c>
      <c r="B49" s="1">
        <f>Qonto!B304</f>
        <v>44630</v>
      </c>
      <c r="C49" t="str">
        <f>Qonto!C304</f>
        <v>PÉRUSSEL-PAOLI</v>
      </c>
      <c r="D49" t="s">
        <v>4</v>
      </c>
      <c r="E49" s="4">
        <f>Qonto!D304</f>
        <v>2400</v>
      </c>
      <c r="F49" s="4"/>
      <c r="G49" t="s">
        <v>209</v>
      </c>
      <c r="H49" s="4">
        <f t="shared" si="5"/>
        <v>65297.759999999398</v>
      </c>
    </row>
    <row r="50" spans="1:8" x14ac:dyDescent="0.3">
      <c r="A50" s="9" t="s">
        <v>50</v>
      </c>
      <c r="B50" s="1">
        <f>Qonto!B305</f>
        <v>44637</v>
      </c>
      <c r="C50" t="str">
        <f>Qonto!C305</f>
        <v>Infogreffe</v>
      </c>
      <c r="D50" t="s">
        <v>4</v>
      </c>
      <c r="E50" s="4">
        <f>Qonto!D305</f>
        <v>10.050000000000001</v>
      </c>
      <c r="F50" s="4"/>
      <c r="G50" t="s">
        <v>65</v>
      </c>
      <c r="H50" s="4">
        <f t="shared" si="5"/>
        <v>65287.709999999395</v>
      </c>
    </row>
    <row r="51" spans="1:8" x14ac:dyDescent="0.3">
      <c r="A51" s="9" t="s">
        <v>50</v>
      </c>
      <c r="B51" s="1">
        <f>Qonto!B306</f>
        <v>44637</v>
      </c>
      <c r="C51" t="str">
        <f>Qonto!C306</f>
        <v>Infogreffe</v>
      </c>
      <c r="D51" t="s">
        <v>4</v>
      </c>
      <c r="E51" s="4">
        <f>Qonto!D306</f>
        <v>10.050000000000001</v>
      </c>
      <c r="F51" s="4"/>
      <c r="G51" t="s">
        <v>65</v>
      </c>
      <c r="H51" s="4">
        <f t="shared" si="5"/>
        <v>65277.659999999392</v>
      </c>
    </row>
    <row r="52" spans="1:8" x14ac:dyDescent="0.3">
      <c r="A52" s="9" t="s">
        <v>50</v>
      </c>
      <c r="B52" s="1">
        <f>Qonto!B307</f>
        <v>44648</v>
      </c>
      <c r="C52" t="str">
        <f>Qonto!C307</f>
        <v>SCP JEZEQUEL</v>
      </c>
      <c r="D52" t="s">
        <v>4</v>
      </c>
      <c r="E52" s="4">
        <f>Qonto!D307</f>
        <v>430</v>
      </c>
      <c r="F52" s="4"/>
      <c r="G52" t="s">
        <v>209</v>
      </c>
      <c r="H52" s="4">
        <f t="shared" si="5"/>
        <v>64847.659999999392</v>
      </c>
    </row>
    <row r="53" spans="1:8" x14ac:dyDescent="0.3">
      <c r="A53" s="9" t="s">
        <v>50</v>
      </c>
      <c r="B53" s="1">
        <f>Qonto!B308</f>
        <v>44649</v>
      </c>
      <c r="C53" t="str">
        <f>Qonto!C308</f>
        <v>Virement BNP</v>
      </c>
      <c r="D53" t="s">
        <v>4</v>
      </c>
      <c r="E53" s="4">
        <f>Qonto!D308</f>
        <v>87</v>
      </c>
      <c r="F53" s="4"/>
      <c r="G53" t="s">
        <v>135</v>
      </c>
      <c r="H53" s="4">
        <f t="shared" si="5"/>
        <v>64760.659999999392</v>
      </c>
    </row>
    <row r="54" spans="1:8" x14ac:dyDescent="0.3">
      <c r="A54" s="9" t="s">
        <v>50</v>
      </c>
      <c r="B54" s="1">
        <f>Qonto!B309</f>
        <v>44650</v>
      </c>
      <c r="C54" t="str">
        <f>Qonto!C309</f>
        <v>THOMAS-BLONDEL Anne-Marie</v>
      </c>
      <c r="D54" t="s">
        <v>4</v>
      </c>
      <c r="E54" s="4">
        <f>Qonto!D309</f>
        <v>9940</v>
      </c>
      <c r="F54" s="4"/>
      <c r="G54" t="s">
        <v>46</v>
      </c>
      <c r="H54" s="4">
        <f t="shared" si="5"/>
        <v>54820.659999999392</v>
      </c>
    </row>
    <row r="55" spans="1:8" x14ac:dyDescent="0.3">
      <c r="A55" s="9" t="s">
        <v>50</v>
      </c>
      <c r="B55" s="1">
        <f>Qonto!B310</f>
        <v>44650</v>
      </c>
      <c r="C55" t="str">
        <f>Qonto!C310</f>
        <v>THOMAS Eric</v>
      </c>
      <c r="D55" t="s">
        <v>4</v>
      </c>
      <c r="E55" s="4">
        <f>Qonto!D310</f>
        <v>10020</v>
      </c>
      <c r="F55" s="4"/>
      <c r="G55" t="s">
        <v>48</v>
      </c>
      <c r="H55" s="4">
        <f t="shared" si="5"/>
        <v>44800.659999999392</v>
      </c>
    </row>
    <row r="56" spans="1:8" x14ac:dyDescent="0.3">
      <c r="A56" s="9" t="s">
        <v>50</v>
      </c>
      <c r="B56" s="1">
        <f>Qonto!B311</f>
        <v>44650</v>
      </c>
      <c r="C56" t="str">
        <f>Qonto!C311</f>
        <v>THOMAS Didier</v>
      </c>
      <c r="D56" t="s">
        <v>4</v>
      </c>
      <c r="E56" s="4">
        <f>Qonto!D311</f>
        <v>10020</v>
      </c>
      <c r="F56" s="4"/>
      <c r="G56" t="s">
        <v>47</v>
      </c>
      <c r="H56" s="4">
        <f t="shared" si="5"/>
        <v>34780.659999999392</v>
      </c>
    </row>
    <row r="57" spans="1:8" x14ac:dyDescent="0.3">
      <c r="A57" s="9" t="s">
        <v>50</v>
      </c>
      <c r="B57" s="1">
        <f>Qonto!B312</f>
        <v>44650</v>
      </c>
      <c r="C57" t="str">
        <f>Qonto!C312</f>
        <v>THOMAS Thibault</v>
      </c>
      <c r="D57" t="s">
        <v>4</v>
      </c>
      <c r="E57" s="4">
        <f>Qonto!D312</f>
        <v>10020</v>
      </c>
      <c r="F57" s="4"/>
      <c r="G57" t="s">
        <v>49</v>
      </c>
      <c r="H57" s="4">
        <f t="shared" si="5"/>
        <v>24760.659999999392</v>
      </c>
    </row>
    <row r="58" spans="1:8" x14ac:dyDescent="0.3">
      <c r="A58" s="9" t="s">
        <v>50</v>
      </c>
      <c r="B58" s="1">
        <f>Qonto!B313</f>
        <v>44651</v>
      </c>
      <c r="C58" t="str">
        <f>Qonto!C313</f>
        <v>GERASCO Gérance</v>
      </c>
      <c r="D58" t="s">
        <v>4</v>
      </c>
      <c r="E58" s="4"/>
      <c r="F58" s="4">
        <f>Qonto!E313</f>
        <v>44948.44</v>
      </c>
      <c r="G58" t="s">
        <v>170</v>
      </c>
      <c r="H58" s="4">
        <f t="shared" si="5"/>
        <v>69709.099999999395</v>
      </c>
    </row>
    <row r="59" spans="1:8" x14ac:dyDescent="0.3">
      <c r="A59" s="9" t="s">
        <v>50</v>
      </c>
      <c r="B59" s="1">
        <f>Qonto!B314</f>
        <v>44652</v>
      </c>
      <c r="C59" t="str">
        <f>Qonto!C314</f>
        <v>Qonto</v>
      </c>
      <c r="D59" t="s">
        <v>4</v>
      </c>
      <c r="E59" s="4">
        <f>Qonto!D314</f>
        <v>10.8</v>
      </c>
      <c r="F59" s="4"/>
      <c r="G59" t="s">
        <v>8</v>
      </c>
      <c r="H59" s="4">
        <f t="shared" ref="H59" si="6">H58-E59+F59</f>
        <v>69698.299999999392</v>
      </c>
    </row>
    <row r="60" spans="1:8" x14ac:dyDescent="0.3">
      <c r="A60" s="9" t="s">
        <v>50</v>
      </c>
      <c r="B60" s="1">
        <f>Qonto!B315</f>
        <v>44655</v>
      </c>
      <c r="C60" t="str">
        <f>Qonto!C315</f>
        <v>Cabinet TROUVIN</v>
      </c>
      <c r="D60" t="s">
        <v>4</v>
      </c>
      <c r="E60" s="4">
        <f>Qonto!D315</f>
        <v>2772</v>
      </c>
      <c r="F60" s="4"/>
      <c r="G60" t="s">
        <v>209</v>
      </c>
      <c r="H60" s="4">
        <f t="shared" ref="H60:H66" si="7">H59-E60+F60</f>
        <v>66926.299999999392</v>
      </c>
    </row>
    <row r="61" spans="1:8" x14ac:dyDescent="0.3">
      <c r="A61" s="9" t="s">
        <v>50</v>
      </c>
      <c r="B61" s="1">
        <f>Qonto!B316</f>
        <v>44655</v>
      </c>
      <c r="C61" t="str">
        <f>Qonto!C316</f>
        <v>DESIMPEL Adrien</v>
      </c>
      <c r="D61" t="s">
        <v>4</v>
      </c>
      <c r="E61" s="4"/>
      <c r="F61" s="4">
        <f>Qonto!E316</f>
        <v>1242.72</v>
      </c>
      <c r="G61" t="s">
        <v>226</v>
      </c>
      <c r="H61" s="4">
        <f t="shared" si="7"/>
        <v>68169.019999999393</v>
      </c>
    </row>
    <row r="62" spans="1:8" x14ac:dyDescent="0.3">
      <c r="A62" s="9" t="s">
        <v>50</v>
      </c>
      <c r="B62" s="1">
        <f>Qonto!B317</f>
        <v>44663</v>
      </c>
      <c r="C62" t="str">
        <f>Qonto!C317</f>
        <v>THOMAS-BLONDEL Anne-Marie</v>
      </c>
      <c r="D62" t="s">
        <v>4</v>
      </c>
      <c r="E62" s="4">
        <f>Qonto!D317</f>
        <v>12425</v>
      </c>
      <c r="F62" s="4"/>
      <c r="G62" t="s">
        <v>46</v>
      </c>
      <c r="H62" s="4">
        <f t="shared" si="7"/>
        <v>55744.019999999393</v>
      </c>
    </row>
    <row r="63" spans="1:8" x14ac:dyDescent="0.3">
      <c r="A63" s="9" t="s">
        <v>50</v>
      </c>
      <c r="B63" s="1">
        <f>Qonto!B318</f>
        <v>44663</v>
      </c>
      <c r="C63" t="str">
        <f>Qonto!C318</f>
        <v>THOMAS Eric</v>
      </c>
      <c r="D63" t="s">
        <v>4</v>
      </c>
      <c r="E63" s="4">
        <f>Qonto!D318</f>
        <v>12525</v>
      </c>
      <c r="F63" s="4"/>
      <c r="G63" t="s">
        <v>48</v>
      </c>
      <c r="H63" s="4">
        <f t="shared" si="7"/>
        <v>43219.019999999393</v>
      </c>
    </row>
    <row r="64" spans="1:8" x14ac:dyDescent="0.3">
      <c r="A64" s="9" t="s">
        <v>50</v>
      </c>
      <c r="B64" s="1">
        <f>Qonto!B319</f>
        <v>44663</v>
      </c>
      <c r="C64" t="str">
        <f>Qonto!C319</f>
        <v>THOMAS Didier</v>
      </c>
      <c r="D64" t="s">
        <v>4</v>
      </c>
      <c r="E64" s="4">
        <f>Qonto!D319</f>
        <v>12525</v>
      </c>
      <c r="F64" s="4"/>
      <c r="G64" t="s">
        <v>47</v>
      </c>
      <c r="H64" s="4">
        <f t="shared" si="7"/>
        <v>30694.019999999393</v>
      </c>
    </row>
    <row r="65" spans="1:8" x14ac:dyDescent="0.3">
      <c r="A65" s="9" t="s">
        <v>50</v>
      </c>
      <c r="B65" s="1">
        <f>Qonto!B320</f>
        <v>44663</v>
      </c>
      <c r="C65" t="str">
        <f>Qonto!C320</f>
        <v>THOMAS Thibault</v>
      </c>
      <c r="D65" t="s">
        <v>4</v>
      </c>
      <c r="E65" s="4">
        <f>Qonto!D320</f>
        <v>12525</v>
      </c>
      <c r="F65" s="4"/>
      <c r="G65" t="s">
        <v>49</v>
      </c>
      <c r="H65" s="4">
        <f t="shared" si="7"/>
        <v>18169.019999999393</v>
      </c>
    </row>
    <row r="66" spans="1:8" x14ac:dyDescent="0.3">
      <c r="A66" s="9" t="s">
        <v>50</v>
      </c>
      <c r="B66" s="1">
        <f>Qonto!B321</f>
        <v>44663</v>
      </c>
      <c r="C66" t="str">
        <f>Qonto!C321</f>
        <v>DGL</v>
      </c>
      <c r="D66" t="s">
        <v>4</v>
      </c>
      <c r="E66" s="4">
        <f>Qonto!D321</f>
        <v>1140</v>
      </c>
      <c r="F66" s="4"/>
      <c r="G66" t="s">
        <v>29</v>
      </c>
      <c r="H66" s="4">
        <f t="shared" si="7"/>
        <v>17029.019999999393</v>
      </c>
    </row>
    <row r="67" spans="1:8" x14ac:dyDescent="0.3">
      <c r="A67" s="9" t="s">
        <v>50</v>
      </c>
      <c r="B67" s="1">
        <f>Qonto!B322</f>
        <v>44663</v>
      </c>
      <c r="C67" t="str">
        <f>Qonto!C322</f>
        <v>GERASCO Gérance</v>
      </c>
      <c r="D67" t="s">
        <v>4</v>
      </c>
      <c r="E67" s="4"/>
      <c r="F67" s="4">
        <f>Qonto!E322</f>
        <v>200975.16</v>
      </c>
      <c r="G67" t="s">
        <v>170</v>
      </c>
      <c r="H67" s="4">
        <f t="shared" ref="H67:H70" si="8">H66-E67+F67</f>
        <v>218004.17999999941</v>
      </c>
    </row>
    <row r="68" spans="1:8" x14ac:dyDescent="0.3">
      <c r="A68" s="9" t="s">
        <v>50</v>
      </c>
      <c r="B68" s="1">
        <f>Qonto!B323</f>
        <v>44663</v>
      </c>
      <c r="C68" t="str">
        <f>Qonto!C323</f>
        <v>THOMAS-BLONDEL Anne-Marie</v>
      </c>
      <c r="D68" t="s">
        <v>4</v>
      </c>
      <c r="E68" s="4">
        <f>Qonto!D323</f>
        <v>19880</v>
      </c>
      <c r="F68" s="4"/>
      <c r="G68" t="s">
        <v>46</v>
      </c>
      <c r="H68" s="4">
        <f t="shared" si="8"/>
        <v>198124.17999999941</v>
      </c>
    </row>
    <row r="69" spans="1:8" x14ac:dyDescent="0.3">
      <c r="A69" s="9" t="s">
        <v>50</v>
      </c>
      <c r="B69" s="1">
        <f>Qonto!B324</f>
        <v>44663</v>
      </c>
      <c r="C69" t="str">
        <f>Qonto!C324</f>
        <v>THOMAS Eric</v>
      </c>
      <c r="D69" t="s">
        <v>4</v>
      </c>
      <c r="E69" s="4">
        <f>Qonto!D324</f>
        <v>20040</v>
      </c>
      <c r="F69" s="4"/>
      <c r="G69" t="s">
        <v>48</v>
      </c>
      <c r="H69" s="4">
        <f t="shared" si="8"/>
        <v>178084.17999999941</v>
      </c>
    </row>
    <row r="70" spans="1:8" x14ac:dyDescent="0.3">
      <c r="A70" s="9" t="s">
        <v>50</v>
      </c>
      <c r="B70" s="1">
        <f>Qonto!B325</f>
        <v>44663</v>
      </c>
      <c r="C70" t="str">
        <f>Qonto!C325</f>
        <v>THOMAS Didier</v>
      </c>
      <c r="D70" t="s">
        <v>4</v>
      </c>
      <c r="E70" s="4">
        <f>Qonto!D325</f>
        <v>20040</v>
      </c>
      <c r="F70" s="4"/>
      <c r="G70" t="s">
        <v>47</v>
      </c>
      <c r="H70" s="4">
        <f t="shared" si="8"/>
        <v>158044.17999999941</v>
      </c>
    </row>
    <row r="71" spans="1:8" x14ac:dyDescent="0.3">
      <c r="A71" s="9" t="s">
        <v>50</v>
      </c>
      <c r="B71" s="1">
        <f>Qonto!B326</f>
        <v>44663</v>
      </c>
      <c r="C71" t="str">
        <f>Qonto!C326</f>
        <v>THOMAS Thibault</v>
      </c>
      <c r="D71" t="s">
        <v>4</v>
      </c>
      <c r="E71" s="4">
        <f>Qonto!D326</f>
        <v>20040</v>
      </c>
      <c r="F71" s="4"/>
      <c r="G71" t="s">
        <v>49</v>
      </c>
      <c r="H71" s="4">
        <f t="shared" ref="H71:H73" si="9">H70-E71+F71</f>
        <v>138004.17999999941</v>
      </c>
    </row>
    <row r="72" spans="1:8" x14ac:dyDescent="0.3">
      <c r="A72" s="9" t="s">
        <v>50</v>
      </c>
      <c r="B72" s="1">
        <f>Qonto!B327</f>
        <v>44665</v>
      </c>
      <c r="C72" t="str">
        <f>Qonto!C327</f>
        <v>SNCF INTERNET</v>
      </c>
      <c r="D72" t="s">
        <v>4</v>
      </c>
      <c r="E72" s="4">
        <f>Qonto!D327</f>
        <v>212</v>
      </c>
      <c r="F72" s="4"/>
      <c r="G72" t="s">
        <v>108</v>
      </c>
      <c r="H72" s="4">
        <f t="shared" si="9"/>
        <v>137792.17999999941</v>
      </c>
    </row>
    <row r="73" spans="1:8" x14ac:dyDescent="0.3">
      <c r="A73" s="9" t="s">
        <v>50</v>
      </c>
      <c r="B73" s="1">
        <f>Qonto!B328</f>
        <v>44665</v>
      </c>
      <c r="C73" t="str">
        <f>Qonto!C328</f>
        <v>EFFIA CONCESSION</v>
      </c>
      <c r="D73" t="s">
        <v>4</v>
      </c>
      <c r="E73" s="4">
        <f>Qonto!D328</f>
        <v>16.899999999999999</v>
      </c>
      <c r="F73" s="4"/>
      <c r="G73" t="s">
        <v>108</v>
      </c>
      <c r="H73" s="4">
        <f t="shared" si="9"/>
        <v>137775.27999999942</v>
      </c>
    </row>
    <row r="74" spans="1:8" x14ac:dyDescent="0.3">
      <c r="A74" s="9" t="s">
        <v>50</v>
      </c>
      <c r="B74" s="1">
        <f>Qonto!B329</f>
        <v>44672</v>
      </c>
      <c r="C74" t="str">
        <f>Qonto!C329</f>
        <v>TVA</v>
      </c>
      <c r="D74" t="s">
        <v>4</v>
      </c>
      <c r="E74" s="4">
        <f>Qonto!D329</f>
        <v>6022</v>
      </c>
      <c r="F74" s="4"/>
      <c r="G74" t="s">
        <v>28</v>
      </c>
      <c r="H74" s="4">
        <f t="shared" ref="H74:H76" si="10">H73-E74+F74</f>
        <v>131753.27999999942</v>
      </c>
    </row>
    <row r="75" spans="1:8" x14ac:dyDescent="0.3">
      <c r="A75" s="9" t="s">
        <v>50</v>
      </c>
      <c r="B75" s="1">
        <f>Qonto!B330</f>
        <v>44676</v>
      </c>
      <c r="C75" t="str">
        <f>Qonto!C330</f>
        <v>La Poste</v>
      </c>
      <c r="D75" t="s">
        <v>4</v>
      </c>
      <c r="E75" s="4">
        <f>Qonto!D330</f>
        <v>8.56</v>
      </c>
      <c r="F75" s="4"/>
      <c r="G75" t="s">
        <v>107</v>
      </c>
      <c r="H75" s="4">
        <f t="shared" si="10"/>
        <v>131744.71999999942</v>
      </c>
    </row>
    <row r="76" spans="1:8" x14ac:dyDescent="0.3">
      <c r="A76" s="9" t="s">
        <v>50</v>
      </c>
      <c r="B76" s="1">
        <f>Qonto!B331</f>
        <v>44682</v>
      </c>
      <c r="C76" t="str">
        <f>Qonto!C331</f>
        <v>Qonto</v>
      </c>
      <c r="D76" t="s">
        <v>4</v>
      </c>
      <c r="E76" s="4">
        <f>Qonto!D331</f>
        <v>10.8</v>
      </c>
      <c r="F76" s="4"/>
      <c r="G76" t="s">
        <v>8</v>
      </c>
      <c r="H76" s="4">
        <f t="shared" si="10"/>
        <v>131733.91999999943</v>
      </c>
    </row>
    <row r="77" spans="1:8" x14ac:dyDescent="0.3">
      <c r="A77" s="9" t="s">
        <v>50</v>
      </c>
      <c r="B77" s="1">
        <f>Qonto!B332</f>
        <v>44684</v>
      </c>
      <c r="C77" t="str">
        <f>Qonto!C332</f>
        <v>DESIMPEL Adrien</v>
      </c>
      <c r="D77" t="s">
        <v>4</v>
      </c>
      <c r="E77" s="4"/>
      <c r="F77" s="4">
        <f>Qonto!E332</f>
        <v>1242.72</v>
      </c>
      <c r="G77" t="s">
        <v>226</v>
      </c>
      <c r="H77" s="4">
        <f t="shared" ref="H77:H78" si="11">H76-E77+F77</f>
        <v>132976.63999999943</v>
      </c>
    </row>
    <row r="78" spans="1:8" x14ac:dyDescent="0.3">
      <c r="A78" s="9" t="s">
        <v>50</v>
      </c>
      <c r="B78" s="1">
        <f>Qonto!B333</f>
        <v>44684</v>
      </c>
      <c r="C78" t="str">
        <f>Qonto!C333</f>
        <v>CVAE</v>
      </c>
      <c r="D78" t="s">
        <v>4</v>
      </c>
      <c r="E78" s="4">
        <f>Qonto!D333</f>
        <v>130</v>
      </c>
      <c r="F78" s="4"/>
      <c r="G78" t="s">
        <v>24</v>
      </c>
      <c r="H78" s="4">
        <f t="shared" si="11"/>
        <v>132846.63999999943</v>
      </c>
    </row>
    <row r="79" spans="1:8" x14ac:dyDescent="0.3">
      <c r="A79" s="9" t="s">
        <v>50</v>
      </c>
      <c r="B79" s="1">
        <f>Qonto!B334</f>
        <v>44687</v>
      </c>
      <c r="C79" t="str">
        <f>Qonto!C334</f>
        <v>La Poste</v>
      </c>
      <c r="D79" t="s">
        <v>4</v>
      </c>
      <c r="E79" s="4">
        <f>Qonto!D334</f>
        <v>19.14</v>
      </c>
      <c r="F79" s="4"/>
      <c r="G79" t="s">
        <v>107</v>
      </c>
      <c r="H79" s="4">
        <f t="shared" ref="H79:H92" si="12">H78-E79+F79</f>
        <v>132827.49999999942</v>
      </c>
    </row>
    <row r="80" spans="1:8" x14ac:dyDescent="0.3">
      <c r="A80" s="9" t="s">
        <v>50</v>
      </c>
      <c r="B80" s="1">
        <f>Qonto!B335</f>
        <v>44700</v>
      </c>
      <c r="C80" t="str">
        <f>Qonto!C335</f>
        <v>TVA</v>
      </c>
      <c r="D80" t="s">
        <v>4</v>
      </c>
      <c r="E80" s="4">
        <f>Qonto!D335</f>
        <v>32472</v>
      </c>
      <c r="F80" s="4"/>
      <c r="G80" t="s">
        <v>28</v>
      </c>
      <c r="H80" s="4">
        <f t="shared" si="12"/>
        <v>100355.49999999942</v>
      </c>
    </row>
    <row r="81" spans="1:8" x14ac:dyDescent="0.3">
      <c r="A81" s="9" t="s">
        <v>50</v>
      </c>
      <c r="B81" s="1">
        <f>Qonto!B336</f>
        <v>44704</v>
      </c>
      <c r="C81" t="str">
        <f>Qonto!C336</f>
        <v>CHATELLIER SARL</v>
      </c>
      <c r="D81" t="s">
        <v>4</v>
      </c>
      <c r="E81" s="4"/>
      <c r="F81" s="4">
        <f>Qonto!E336</f>
        <v>288</v>
      </c>
      <c r="G81" t="s">
        <v>227</v>
      </c>
      <c r="H81" s="4">
        <f t="shared" si="12"/>
        <v>100643.49999999942</v>
      </c>
    </row>
    <row r="82" spans="1:8" x14ac:dyDescent="0.3">
      <c r="A82" s="9" t="s">
        <v>50</v>
      </c>
      <c r="B82" s="1">
        <f>Qonto!B337</f>
        <v>44705</v>
      </c>
      <c r="C82" t="str">
        <f>Qonto!C337</f>
        <v>GARRAUD</v>
      </c>
      <c r="D82" t="s">
        <v>4</v>
      </c>
      <c r="E82" s="4">
        <f>Qonto!D337</f>
        <v>6600</v>
      </c>
      <c r="F82" s="4"/>
      <c r="G82" t="s">
        <v>230</v>
      </c>
      <c r="H82" s="4">
        <f t="shared" si="12"/>
        <v>94043.499999999418</v>
      </c>
    </row>
    <row r="83" spans="1:8" x14ac:dyDescent="0.3">
      <c r="A83" s="9" t="s">
        <v>50</v>
      </c>
      <c r="B83" s="1">
        <f>Qonto!B338</f>
        <v>44712</v>
      </c>
      <c r="C83" t="str">
        <f>Qonto!C338</f>
        <v>La Poste</v>
      </c>
      <c r="D83" t="s">
        <v>4</v>
      </c>
      <c r="E83" s="4">
        <f>Qonto!D338</f>
        <v>12.86</v>
      </c>
      <c r="F83" s="4"/>
      <c r="G83" t="s">
        <v>107</v>
      </c>
      <c r="H83" s="4">
        <f t="shared" si="12"/>
        <v>94030.639999999417</v>
      </c>
    </row>
    <row r="84" spans="1:8" x14ac:dyDescent="0.3">
      <c r="A84" s="9" t="s">
        <v>50</v>
      </c>
      <c r="B84" s="1">
        <f>Qonto!B339</f>
        <v>44712</v>
      </c>
      <c r="C84" t="str">
        <f>Qonto!C339</f>
        <v>La Poste</v>
      </c>
      <c r="D84" t="s">
        <v>4</v>
      </c>
      <c r="E84" s="4">
        <f>Qonto!D339</f>
        <v>12.86</v>
      </c>
      <c r="F84" s="4"/>
      <c r="G84" t="s">
        <v>107</v>
      </c>
      <c r="H84" s="4">
        <f t="shared" si="12"/>
        <v>94017.779999999417</v>
      </c>
    </row>
    <row r="85" spans="1:8" x14ac:dyDescent="0.3">
      <c r="A85" s="9" t="s">
        <v>50</v>
      </c>
      <c r="B85" s="1">
        <f>Qonto!B340</f>
        <v>44712</v>
      </c>
      <c r="C85" t="str">
        <f>Qonto!C340</f>
        <v>La Poste</v>
      </c>
      <c r="D85" t="s">
        <v>4</v>
      </c>
      <c r="E85" s="4">
        <f>Qonto!D340</f>
        <v>12.86</v>
      </c>
      <c r="F85" s="4"/>
      <c r="G85" t="s">
        <v>107</v>
      </c>
      <c r="H85" s="4">
        <f t="shared" si="12"/>
        <v>94004.919999999416</v>
      </c>
    </row>
    <row r="86" spans="1:8" x14ac:dyDescent="0.3">
      <c r="A86" s="9" t="s">
        <v>50</v>
      </c>
      <c r="B86" s="1">
        <f>Qonto!B341</f>
        <v>44713</v>
      </c>
      <c r="C86" t="str">
        <f>Qonto!C341</f>
        <v>Qonto</v>
      </c>
      <c r="D86" t="s">
        <v>4</v>
      </c>
      <c r="E86" s="4">
        <f>Qonto!D341</f>
        <v>10.8</v>
      </c>
      <c r="F86" s="4"/>
      <c r="G86" t="s">
        <v>8</v>
      </c>
      <c r="H86" s="4">
        <f t="shared" si="12"/>
        <v>93994.119999999413</v>
      </c>
    </row>
    <row r="87" spans="1:8" x14ac:dyDescent="0.3">
      <c r="A87" s="9" t="s">
        <v>50</v>
      </c>
      <c r="B87" s="1">
        <f>Qonto!B342</f>
        <v>44713</v>
      </c>
      <c r="C87" t="str">
        <f>Qonto!C342</f>
        <v>Cabinet TROUVIN</v>
      </c>
      <c r="D87" t="s">
        <v>4</v>
      </c>
      <c r="E87" s="4">
        <f>Qonto!D342</f>
        <v>3696.01</v>
      </c>
      <c r="F87" s="4"/>
      <c r="G87" t="s">
        <v>209</v>
      </c>
      <c r="H87" s="4">
        <f t="shared" si="12"/>
        <v>90298.109999999419</v>
      </c>
    </row>
    <row r="88" spans="1:8" x14ac:dyDescent="0.3">
      <c r="A88" s="9" t="s">
        <v>50</v>
      </c>
      <c r="B88" s="1">
        <f>Qonto!B343</f>
        <v>44714</v>
      </c>
      <c r="C88" t="str">
        <f>Qonto!C343</f>
        <v>DESIMPEL Adrien</v>
      </c>
      <c r="D88" t="s">
        <v>4</v>
      </c>
      <c r="E88" s="4"/>
      <c r="F88" s="4">
        <f>Qonto!E343</f>
        <v>1242.72</v>
      </c>
      <c r="G88" t="s">
        <v>226</v>
      </c>
      <c r="H88" s="4">
        <f t="shared" si="12"/>
        <v>91540.82999999942</v>
      </c>
    </row>
    <row r="89" spans="1:8" x14ac:dyDescent="0.3">
      <c r="A89" s="9" t="s">
        <v>50</v>
      </c>
      <c r="B89" s="1">
        <f>Qonto!B344</f>
        <v>44718</v>
      </c>
      <c r="C89" t="str">
        <f>Qonto!C344</f>
        <v>PAP annonce parking</v>
      </c>
      <c r="D89" t="s">
        <v>4</v>
      </c>
      <c r="E89" s="4">
        <f>Qonto!D344</f>
        <v>21</v>
      </c>
      <c r="F89" s="4"/>
      <c r="G89" t="s">
        <v>169</v>
      </c>
      <c r="H89" s="4">
        <f t="shared" si="12"/>
        <v>91519.82999999942</v>
      </c>
    </row>
    <row r="90" spans="1:8" x14ac:dyDescent="0.3">
      <c r="A90" s="9" t="s">
        <v>50</v>
      </c>
      <c r="B90" s="1">
        <f>Qonto!B345</f>
        <v>44723</v>
      </c>
      <c r="C90" t="str">
        <f>Qonto!C345</f>
        <v xml:space="preserve">THOMAS Eric </v>
      </c>
      <c r="D90" t="s">
        <v>4</v>
      </c>
      <c r="E90" s="4">
        <f>Qonto!D345</f>
        <v>177.94</v>
      </c>
      <c r="F90" s="4"/>
      <c r="G90" t="s">
        <v>236</v>
      </c>
      <c r="H90" s="4">
        <f t="shared" si="12"/>
        <v>91341.889999999417</v>
      </c>
    </row>
    <row r="91" spans="1:8" x14ac:dyDescent="0.3">
      <c r="A91" s="9" t="s">
        <v>50</v>
      </c>
      <c r="B91" s="1">
        <f>Qonto!B346</f>
        <v>44734</v>
      </c>
      <c r="C91" t="str">
        <f>Qonto!C346</f>
        <v>La Poste</v>
      </c>
      <c r="D91" t="s">
        <v>4</v>
      </c>
      <c r="E91" s="4">
        <f>Qonto!D346</f>
        <v>7.31</v>
      </c>
      <c r="F91" s="4"/>
      <c r="G91" t="s">
        <v>107</v>
      </c>
      <c r="H91" s="4">
        <f t="shared" si="12"/>
        <v>91334.57999999942</v>
      </c>
    </row>
    <row r="92" spans="1:8" x14ac:dyDescent="0.3">
      <c r="A92" s="9" t="s">
        <v>50</v>
      </c>
      <c r="B92" s="1">
        <f>Qonto!B347</f>
        <v>44735</v>
      </c>
      <c r="C92" t="str">
        <f>Qonto!C347</f>
        <v>DESIMPEL Adrien</v>
      </c>
      <c r="D92" t="s">
        <v>4</v>
      </c>
      <c r="E92" s="4"/>
      <c r="F92" s="4">
        <f>Qonto!E347</f>
        <v>13.12</v>
      </c>
      <c r="G92" t="s">
        <v>226</v>
      </c>
      <c r="H92" s="4">
        <f t="shared" si="12"/>
        <v>91347.699999999415</v>
      </c>
    </row>
    <row r="93" spans="1:8" x14ac:dyDescent="0.3">
      <c r="A93" s="9" t="s">
        <v>50</v>
      </c>
      <c r="B93" s="1">
        <f>Qonto!B348</f>
        <v>44743</v>
      </c>
      <c r="C93" t="str">
        <f>Qonto!C348</f>
        <v>Qonto</v>
      </c>
      <c r="D93" t="s">
        <v>4</v>
      </c>
      <c r="E93" s="4">
        <f>Qonto!D348</f>
        <v>10.8</v>
      </c>
      <c r="F93" s="4"/>
      <c r="G93" t="s">
        <v>8</v>
      </c>
      <c r="H93" s="4">
        <f>H92-E93+F93</f>
        <v>91336.899999999412</v>
      </c>
    </row>
    <row r="94" spans="1:8" x14ac:dyDescent="0.3">
      <c r="A94" s="9" t="s">
        <v>50</v>
      </c>
      <c r="B94" s="1">
        <f>Qonto!B349</f>
        <v>44746</v>
      </c>
      <c r="C94" t="str">
        <f>Qonto!C349</f>
        <v>Cabinet TROUVIN</v>
      </c>
      <c r="D94" t="s">
        <v>4</v>
      </c>
      <c r="E94" s="4">
        <f>Qonto!D349</f>
        <v>3052.01</v>
      </c>
      <c r="F94" s="4"/>
      <c r="G94" t="s">
        <v>209</v>
      </c>
      <c r="H94" s="4">
        <f t="shared" ref="H94:H105" si="13">H93-E94+F94</f>
        <v>88284.889999999417</v>
      </c>
    </row>
    <row r="95" spans="1:8" x14ac:dyDescent="0.3">
      <c r="A95" s="9" t="s">
        <v>50</v>
      </c>
      <c r="B95" s="1">
        <f>Qonto!B350</f>
        <v>44746</v>
      </c>
      <c r="C95" t="str">
        <f>Qonto!C350</f>
        <v>DESIMPEL Adrien</v>
      </c>
      <c r="D95" t="s">
        <v>4</v>
      </c>
      <c r="E95" s="4"/>
      <c r="F95" s="4">
        <f>Qonto!E350</f>
        <v>1273.29</v>
      </c>
      <c r="G95" t="s">
        <v>226</v>
      </c>
      <c r="H95" s="4">
        <f t="shared" si="13"/>
        <v>89558.179999999411</v>
      </c>
    </row>
    <row r="96" spans="1:8" x14ac:dyDescent="0.3">
      <c r="A96" s="9" t="s">
        <v>50</v>
      </c>
      <c r="B96" s="1">
        <f>Qonto!B351</f>
        <v>44749</v>
      </c>
      <c r="C96" t="str">
        <f>Qonto!C351</f>
        <v>DGL</v>
      </c>
      <c r="D96" t="s">
        <v>4</v>
      </c>
      <c r="E96" s="4">
        <f>Qonto!D351</f>
        <v>1140</v>
      </c>
      <c r="F96" s="4"/>
      <c r="G96" t="s">
        <v>29</v>
      </c>
      <c r="H96" s="4">
        <f t="shared" si="13"/>
        <v>88418.179999999411</v>
      </c>
    </row>
    <row r="97" spans="1:8" x14ac:dyDescent="0.3">
      <c r="A97" s="9" t="s">
        <v>50</v>
      </c>
      <c r="B97" s="1">
        <f>Qonto!B352</f>
        <v>44749</v>
      </c>
      <c r="C97" t="str">
        <f>Qonto!C352</f>
        <v>TT / rbst frais</v>
      </c>
      <c r="D97" t="s">
        <v>4</v>
      </c>
      <c r="E97" s="4">
        <f>Qonto!D352</f>
        <v>1112.1400000000001</v>
      </c>
      <c r="F97" s="4"/>
      <c r="G97" t="s">
        <v>58</v>
      </c>
      <c r="H97" s="4">
        <f t="shared" si="13"/>
        <v>87306.039999999412</v>
      </c>
    </row>
    <row r="98" spans="1:8" x14ac:dyDescent="0.3">
      <c r="A98" s="9" t="s">
        <v>50</v>
      </c>
      <c r="B98" s="1">
        <f>Qonto!B353</f>
        <v>44750</v>
      </c>
      <c r="C98" t="str">
        <f>Qonto!C353</f>
        <v>Virement BNP</v>
      </c>
      <c r="D98" t="s">
        <v>4</v>
      </c>
      <c r="E98" s="4">
        <f>Qonto!D353</f>
        <v>300</v>
      </c>
      <c r="F98" s="4"/>
      <c r="G98" t="s">
        <v>135</v>
      </c>
      <c r="H98" s="4">
        <f t="shared" si="13"/>
        <v>87006.039999999412</v>
      </c>
    </row>
    <row r="99" spans="1:8" x14ac:dyDescent="0.3">
      <c r="A99" s="9" t="s">
        <v>50</v>
      </c>
      <c r="B99" s="1">
        <f>Qonto!B354</f>
        <v>44755</v>
      </c>
      <c r="C99" t="str">
        <f>Qonto!C354</f>
        <v>THOMAS-BLONDEL Anne-Marie</v>
      </c>
      <c r="D99" t="s">
        <v>4</v>
      </c>
      <c r="E99" s="4">
        <f>Qonto!D354</f>
        <v>9940</v>
      </c>
      <c r="F99" s="4"/>
      <c r="G99" t="s">
        <v>46</v>
      </c>
      <c r="H99" s="4">
        <f t="shared" si="13"/>
        <v>77066.039999999412</v>
      </c>
    </row>
    <row r="100" spans="1:8" x14ac:dyDescent="0.3">
      <c r="A100" s="9" t="s">
        <v>50</v>
      </c>
      <c r="B100" s="1">
        <f>Qonto!B355</f>
        <v>44663</v>
      </c>
      <c r="C100" t="str">
        <f>Qonto!C355</f>
        <v>THOMAS Eric</v>
      </c>
      <c r="D100" t="s">
        <v>4</v>
      </c>
      <c r="E100" s="4">
        <f>Qonto!D355</f>
        <v>10020</v>
      </c>
      <c r="F100" s="4"/>
      <c r="G100" t="s">
        <v>48</v>
      </c>
      <c r="H100" s="4">
        <f t="shared" si="13"/>
        <v>67046.039999999412</v>
      </c>
    </row>
    <row r="101" spans="1:8" x14ac:dyDescent="0.3">
      <c r="A101" s="9" t="s">
        <v>50</v>
      </c>
      <c r="B101" s="1">
        <f>Qonto!B356</f>
        <v>44755</v>
      </c>
      <c r="C101" t="str">
        <f>Qonto!C356</f>
        <v>THOMAS Didier</v>
      </c>
      <c r="D101" t="s">
        <v>4</v>
      </c>
      <c r="E101" s="4">
        <f>Qonto!D356</f>
        <v>10020</v>
      </c>
      <c r="F101" s="4"/>
      <c r="G101" t="s">
        <v>47</v>
      </c>
      <c r="H101" s="4">
        <f t="shared" si="13"/>
        <v>57026.039999999412</v>
      </c>
    </row>
    <row r="102" spans="1:8" x14ac:dyDescent="0.3">
      <c r="A102" s="9" t="s">
        <v>50</v>
      </c>
      <c r="B102" s="1">
        <f>Qonto!B357</f>
        <v>44755</v>
      </c>
      <c r="C102" t="str">
        <f>Qonto!C357</f>
        <v>THOMAS Thibault</v>
      </c>
      <c r="D102" t="s">
        <v>4</v>
      </c>
      <c r="E102" s="4">
        <f>Qonto!D357</f>
        <v>10020</v>
      </c>
      <c r="F102" s="4"/>
      <c r="G102" t="s">
        <v>49</v>
      </c>
      <c r="H102" s="4">
        <f t="shared" si="13"/>
        <v>47006.039999999412</v>
      </c>
    </row>
    <row r="103" spans="1:8" x14ac:dyDescent="0.3">
      <c r="A103" s="9" t="s">
        <v>50</v>
      </c>
      <c r="B103" s="1">
        <f>Qonto!B358</f>
        <v>44757</v>
      </c>
      <c r="C103" t="str">
        <f>Qonto!C358</f>
        <v>CHATELLIER SARL</v>
      </c>
      <c r="D103" t="s">
        <v>4</v>
      </c>
      <c r="E103" s="4"/>
      <c r="F103" s="4">
        <f>Qonto!E358</f>
        <v>96</v>
      </c>
      <c r="G103" t="s">
        <v>227</v>
      </c>
      <c r="H103" s="4">
        <f t="shared" si="13"/>
        <v>47102.039999999412</v>
      </c>
    </row>
    <row r="104" spans="1:8" x14ac:dyDescent="0.3">
      <c r="A104" s="9" t="s">
        <v>50</v>
      </c>
      <c r="B104" s="1">
        <f>Qonto!B359</f>
        <v>44769</v>
      </c>
      <c r="C104" t="str">
        <f>Qonto!C359</f>
        <v>La Plateforme</v>
      </c>
      <c r="D104" t="s">
        <v>4</v>
      </c>
      <c r="E104" s="4"/>
      <c r="F104" s="4">
        <f>Qonto!E359</f>
        <v>233483.84</v>
      </c>
      <c r="G104" t="s">
        <v>242</v>
      </c>
      <c r="H104" s="4">
        <f t="shared" si="13"/>
        <v>280585.87999999942</v>
      </c>
    </row>
    <row r="105" spans="1:8" x14ac:dyDescent="0.3">
      <c r="A105" s="9" t="s">
        <v>50</v>
      </c>
      <c r="B105" s="1">
        <f>Qonto!B360</f>
        <v>44770</v>
      </c>
      <c r="C105" t="str">
        <f>Qonto!C360</f>
        <v>THOMAS-BLONDEL Anne-Marie</v>
      </c>
      <c r="D105" t="s">
        <v>4</v>
      </c>
      <c r="E105" s="4">
        <f>Qonto!D360</f>
        <v>24850</v>
      </c>
      <c r="F105" s="4"/>
      <c r="G105" t="s">
        <v>46</v>
      </c>
      <c r="H105" s="4">
        <f t="shared" si="13"/>
        <v>255735.87999999942</v>
      </c>
    </row>
    <row r="106" spans="1:8" x14ac:dyDescent="0.3">
      <c r="A106" s="9" t="s">
        <v>50</v>
      </c>
      <c r="B106" s="1">
        <f>Qonto!B361</f>
        <v>44770</v>
      </c>
      <c r="C106" t="str">
        <f>Qonto!C361</f>
        <v>THOMAS Eric</v>
      </c>
      <c r="D106" t="s">
        <v>4</v>
      </c>
      <c r="E106" s="4">
        <f>Qonto!D361</f>
        <v>25050</v>
      </c>
      <c r="F106" s="4"/>
      <c r="G106" t="s">
        <v>48</v>
      </c>
      <c r="H106" s="4">
        <f t="shared" ref="H106:H116" si="14">H105-E106+F106</f>
        <v>230685.87999999942</v>
      </c>
    </row>
    <row r="107" spans="1:8" x14ac:dyDescent="0.3">
      <c r="A107" s="9" t="s">
        <v>50</v>
      </c>
      <c r="B107" s="1">
        <f>Qonto!B362</f>
        <v>44770</v>
      </c>
      <c r="C107" t="str">
        <f>Qonto!C362</f>
        <v>THOMAS Didier</v>
      </c>
      <c r="D107" t="s">
        <v>4</v>
      </c>
      <c r="E107" s="4">
        <f>Qonto!D362</f>
        <v>25050</v>
      </c>
      <c r="F107" s="4"/>
      <c r="G107" t="s">
        <v>47</v>
      </c>
      <c r="H107" s="4">
        <f t="shared" si="14"/>
        <v>205635.87999999942</v>
      </c>
    </row>
    <row r="108" spans="1:8" x14ac:dyDescent="0.3">
      <c r="A108" s="9" t="s">
        <v>50</v>
      </c>
      <c r="B108" s="1">
        <f>Qonto!B363</f>
        <v>44770</v>
      </c>
      <c r="C108" t="str">
        <f>Qonto!C363</f>
        <v>THOMAS Thibault</v>
      </c>
      <c r="D108" t="s">
        <v>4</v>
      </c>
      <c r="E108" s="4">
        <f>Qonto!D363</f>
        <v>25050</v>
      </c>
      <c r="F108" s="4"/>
      <c r="G108" t="s">
        <v>49</v>
      </c>
      <c r="H108" s="4">
        <f t="shared" si="14"/>
        <v>180585.87999999942</v>
      </c>
    </row>
    <row r="109" spans="1:8" x14ac:dyDescent="0.3">
      <c r="A109" s="9" t="s">
        <v>50</v>
      </c>
      <c r="B109" s="1">
        <f>Qonto!B364</f>
        <v>44774</v>
      </c>
      <c r="C109" t="str">
        <f>Qonto!C364</f>
        <v>Qonto</v>
      </c>
      <c r="D109" t="s">
        <v>4</v>
      </c>
      <c r="E109" s="4">
        <f>Qonto!D364</f>
        <v>10.8</v>
      </c>
      <c r="F109" s="4"/>
      <c r="G109" t="s">
        <v>8</v>
      </c>
      <c r="H109" s="4">
        <f t="shared" si="14"/>
        <v>180575.07999999943</v>
      </c>
    </row>
    <row r="110" spans="1:8" x14ac:dyDescent="0.3">
      <c r="A110" s="9" t="s">
        <v>50</v>
      </c>
      <c r="B110" s="1">
        <f>Qonto!B365</f>
        <v>44775</v>
      </c>
      <c r="C110" t="str">
        <f>Qonto!C365</f>
        <v>DESIMPEL Adrien</v>
      </c>
      <c r="D110" t="s">
        <v>4</v>
      </c>
      <c r="E110" s="4"/>
      <c r="F110" s="4">
        <f>Qonto!E365</f>
        <v>1273.29</v>
      </c>
      <c r="G110" t="s">
        <v>226</v>
      </c>
      <c r="H110" s="4">
        <f t="shared" si="14"/>
        <v>181848.36999999944</v>
      </c>
    </row>
    <row r="111" spans="1:8" x14ac:dyDescent="0.3">
      <c r="A111" s="9" t="s">
        <v>50</v>
      </c>
      <c r="B111" s="1">
        <f>Qonto!B366</f>
        <v>44797</v>
      </c>
      <c r="C111" t="str">
        <f>Qonto!C366</f>
        <v>TVA</v>
      </c>
      <c r="D111" t="s">
        <v>4</v>
      </c>
      <c r="E111" s="4">
        <f>Qonto!D366</f>
        <v>36175</v>
      </c>
      <c r="F111" s="4"/>
      <c r="G111" t="s">
        <v>28</v>
      </c>
      <c r="H111" s="4">
        <f t="shared" si="14"/>
        <v>145673.36999999944</v>
      </c>
    </row>
    <row r="112" spans="1:8" x14ac:dyDescent="0.3">
      <c r="A112" s="9" t="s">
        <v>50</v>
      </c>
      <c r="B112" s="1">
        <f>Qonto!B367</f>
        <v>44804</v>
      </c>
      <c r="C112" t="str">
        <f>Qonto!C367</f>
        <v>PAP annonce parking</v>
      </c>
      <c r="D112" t="s">
        <v>4</v>
      </c>
      <c r="E112" s="4">
        <f>Qonto!D367</f>
        <v>21</v>
      </c>
      <c r="F112" s="4"/>
      <c r="G112" t="s">
        <v>169</v>
      </c>
      <c r="H112" s="4">
        <f t="shared" si="14"/>
        <v>145652.36999999944</v>
      </c>
    </row>
    <row r="113" spans="1:8" x14ac:dyDescent="0.3">
      <c r="A113" s="9" t="s">
        <v>50</v>
      </c>
      <c r="B113" s="1">
        <f>Qonto!B368</f>
        <v>44805</v>
      </c>
      <c r="C113" t="str">
        <f>Qonto!C368</f>
        <v>Cabinet TROUVIN</v>
      </c>
      <c r="D113" t="s">
        <v>4</v>
      </c>
      <c r="E113" s="4">
        <f>Qonto!D368</f>
        <v>3864</v>
      </c>
      <c r="F113" s="4"/>
      <c r="G113" t="s">
        <v>209</v>
      </c>
      <c r="H113" s="4">
        <f t="shared" si="14"/>
        <v>141788.36999999944</v>
      </c>
    </row>
    <row r="114" spans="1:8" x14ac:dyDescent="0.3">
      <c r="A114" s="9" t="s">
        <v>50</v>
      </c>
      <c r="B114" s="1">
        <f>Qonto!B369</f>
        <v>44805</v>
      </c>
      <c r="C114" t="str">
        <f>Qonto!C369</f>
        <v>Qonto</v>
      </c>
      <c r="D114" t="s">
        <v>4</v>
      </c>
      <c r="E114" s="4">
        <f>Qonto!D369</f>
        <v>10.8</v>
      </c>
      <c r="F114" s="4"/>
      <c r="G114" t="s">
        <v>8</v>
      </c>
      <c r="H114" s="4">
        <f t="shared" si="14"/>
        <v>141777.56999999945</v>
      </c>
    </row>
    <row r="115" spans="1:8" x14ac:dyDescent="0.3">
      <c r="A115" s="9" t="s">
        <v>50</v>
      </c>
      <c r="B115" s="1">
        <f>Qonto!B370</f>
        <v>44806</v>
      </c>
      <c r="C115" t="str">
        <f>Qonto!C370</f>
        <v>DESIMPEL Adrien</v>
      </c>
      <c r="D115" t="s">
        <v>4</v>
      </c>
      <c r="E115" s="4"/>
      <c r="F115" s="4">
        <f>Qonto!E370</f>
        <v>1273.29</v>
      </c>
      <c r="G115" t="s">
        <v>226</v>
      </c>
      <c r="H115" s="4">
        <f t="shared" si="14"/>
        <v>143050.85999999946</v>
      </c>
    </row>
    <row r="116" spans="1:8" x14ac:dyDescent="0.3">
      <c r="A116" s="9" t="s">
        <v>50</v>
      </c>
      <c r="B116" s="1">
        <f>Qonto!B371</f>
        <v>44809</v>
      </c>
      <c r="C116" t="str">
        <f>Qonto!C371</f>
        <v>CHATELLIER SARL</v>
      </c>
      <c r="D116" t="s">
        <v>4</v>
      </c>
      <c r="E116" s="4"/>
      <c r="F116" s="4">
        <f>Qonto!E371</f>
        <v>192</v>
      </c>
      <c r="G116" t="s">
        <v>227</v>
      </c>
      <c r="H116" s="4">
        <f t="shared" si="14"/>
        <v>143242.85999999946</v>
      </c>
    </row>
    <row r="117" spans="1:8" x14ac:dyDescent="0.3">
      <c r="A117" s="9" t="s">
        <v>50</v>
      </c>
      <c r="B117" s="1">
        <f>Qonto!B372</f>
        <v>44833</v>
      </c>
      <c r="C117" t="str">
        <f>Qonto!C372</f>
        <v>THOMAS-BLONDEL Anne-Marie</v>
      </c>
      <c r="D117" t="s">
        <v>4</v>
      </c>
      <c r="E117" s="4">
        <f>Qonto!D372</f>
        <v>9940</v>
      </c>
      <c r="F117" s="4"/>
      <c r="G117" t="s">
        <v>46</v>
      </c>
      <c r="H117" s="4">
        <f t="shared" ref="H117:H131" si="15">H116-E117+F117</f>
        <v>133302.85999999946</v>
      </c>
    </row>
    <row r="118" spans="1:8" x14ac:dyDescent="0.3">
      <c r="A118" s="9" t="s">
        <v>50</v>
      </c>
      <c r="B118" s="1">
        <f>Qonto!B373</f>
        <v>44833</v>
      </c>
      <c r="C118" t="str">
        <f>Qonto!C373</f>
        <v>THOMAS Eric</v>
      </c>
      <c r="D118" t="s">
        <v>4</v>
      </c>
      <c r="E118" s="4">
        <f>Qonto!D373</f>
        <v>10020</v>
      </c>
      <c r="F118" s="4"/>
      <c r="G118" t="s">
        <v>48</v>
      </c>
      <c r="H118" s="4">
        <f t="shared" si="15"/>
        <v>123282.85999999946</v>
      </c>
    </row>
    <row r="119" spans="1:8" x14ac:dyDescent="0.3">
      <c r="A119" s="9" t="s">
        <v>50</v>
      </c>
      <c r="B119" s="1">
        <f>Qonto!B374</f>
        <v>44833</v>
      </c>
      <c r="C119" t="str">
        <f>Qonto!C374</f>
        <v>THOMAS Didier</v>
      </c>
      <c r="D119" t="s">
        <v>4</v>
      </c>
      <c r="E119" s="4">
        <f>Qonto!D374</f>
        <v>10020</v>
      </c>
      <c r="F119" s="4"/>
      <c r="G119" t="s">
        <v>47</v>
      </c>
      <c r="H119" s="4">
        <f t="shared" si="15"/>
        <v>113262.85999999946</v>
      </c>
    </row>
    <row r="120" spans="1:8" x14ac:dyDescent="0.3">
      <c r="A120" s="9" t="s">
        <v>50</v>
      </c>
      <c r="B120" s="1">
        <f>Qonto!B375</f>
        <v>44833</v>
      </c>
      <c r="C120" t="str">
        <f>Qonto!C375</f>
        <v>THOMAS Thibault</v>
      </c>
      <c r="D120" t="s">
        <v>4</v>
      </c>
      <c r="E120" s="4">
        <f>Qonto!D375</f>
        <v>10020</v>
      </c>
      <c r="F120" s="4"/>
      <c r="G120" t="s">
        <v>49</v>
      </c>
      <c r="H120" s="4">
        <f t="shared" si="15"/>
        <v>103242.85999999946</v>
      </c>
    </row>
    <row r="121" spans="1:8" x14ac:dyDescent="0.3">
      <c r="A121" s="9" t="s">
        <v>50</v>
      </c>
      <c r="B121" s="1">
        <f>Qonto!B376</f>
        <v>44834</v>
      </c>
      <c r="C121" t="str">
        <f>Qonto!C376</f>
        <v>La Plateforme</v>
      </c>
      <c r="D121" t="s">
        <v>4</v>
      </c>
      <c r="E121" s="4"/>
      <c r="F121" s="4">
        <f>Qonto!E376</f>
        <v>212939.94</v>
      </c>
      <c r="G121" t="s">
        <v>242</v>
      </c>
      <c r="H121" s="4">
        <f t="shared" si="15"/>
        <v>316182.79999999946</v>
      </c>
    </row>
    <row r="122" spans="1:8" x14ac:dyDescent="0.3">
      <c r="A122" s="9" t="s">
        <v>50</v>
      </c>
      <c r="B122" s="1">
        <f>Qonto!B377</f>
        <v>44835</v>
      </c>
      <c r="C122" t="str">
        <f>Qonto!C377</f>
        <v>Qonto</v>
      </c>
      <c r="D122" t="s">
        <v>4</v>
      </c>
      <c r="E122" s="4">
        <f>Qonto!D377</f>
        <v>10.8</v>
      </c>
      <c r="F122" s="4"/>
      <c r="G122" t="s">
        <v>8</v>
      </c>
      <c r="H122" s="4">
        <f t="shared" si="15"/>
        <v>316171.99999999948</v>
      </c>
    </row>
    <row r="123" spans="1:8" x14ac:dyDescent="0.3">
      <c r="A123" s="9" t="s">
        <v>50</v>
      </c>
      <c r="B123" s="1">
        <f>Qonto!B378</f>
        <v>44838</v>
      </c>
      <c r="C123" t="str">
        <f>Qonto!C378</f>
        <v>DESIMPEL Adrien</v>
      </c>
      <c r="D123" t="s">
        <v>4</v>
      </c>
      <c r="E123" s="4"/>
      <c r="F123" s="4">
        <f>Qonto!E378</f>
        <v>1273.29</v>
      </c>
      <c r="G123" t="s">
        <v>226</v>
      </c>
      <c r="H123" s="4">
        <f t="shared" si="15"/>
        <v>317445.28999999946</v>
      </c>
    </row>
    <row r="124" spans="1:8" x14ac:dyDescent="0.3">
      <c r="A124" s="9" t="s">
        <v>50</v>
      </c>
      <c r="B124" s="1">
        <f>Qonto!B379</f>
        <v>44839</v>
      </c>
      <c r="C124" t="str">
        <f>Qonto!C379</f>
        <v>Cabinet TROUVIN</v>
      </c>
      <c r="D124" t="s">
        <v>4</v>
      </c>
      <c r="E124" s="4">
        <f>Qonto!D379</f>
        <v>2100</v>
      </c>
      <c r="F124" s="4"/>
      <c r="G124" t="s">
        <v>209</v>
      </c>
      <c r="H124" s="4">
        <f t="shared" si="15"/>
        <v>315345.28999999946</v>
      </c>
    </row>
    <row r="125" spans="1:8" x14ac:dyDescent="0.3">
      <c r="A125" s="9" t="s">
        <v>50</v>
      </c>
      <c r="B125" s="1">
        <f>Qonto!B380</f>
        <v>44844</v>
      </c>
      <c r="C125" t="str">
        <f>Qonto!C380</f>
        <v>Infogreffe</v>
      </c>
      <c r="D125" t="s">
        <v>4</v>
      </c>
      <c r="E125" s="4">
        <f>Qonto!D380</f>
        <v>3.37</v>
      </c>
      <c r="F125" s="4"/>
      <c r="G125" t="s">
        <v>65</v>
      </c>
      <c r="H125" s="4">
        <f t="shared" si="15"/>
        <v>315341.91999999946</v>
      </c>
    </row>
    <row r="126" spans="1:8" x14ac:dyDescent="0.3">
      <c r="A126" s="9" t="s">
        <v>50</v>
      </c>
      <c r="B126" s="1">
        <f>Qonto!B381</f>
        <v>44848</v>
      </c>
      <c r="C126" t="str">
        <f>Qonto!C381</f>
        <v>THOMAS Thibault</v>
      </c>
      <c r="D126" t="s">
        <v>4</v>
      </c>
      <c r="E126" s="4">
        <f>Qonto!D381</f>
        <v>124.89</v>
      </c>
      <c r="F126" s="4"/>
      <c r="G126" t="s">
        <v>258</v>
      </c>
      <c r="H126" s="4">
        <f t="shared" si="15"/>
        <v>315217.02999999945</v>
      </c>
    </row>
    <row r="127" spans="1:8" x14ac:dyDescent="0.3">
      <c r="A127" s="9" t="s">
        <v>50</v>
      </c>
      <c r="B127" s="1">
        <f>Qonto!B382</f>
        <v>44848</v>
      </c>
      <c r="C127" t="str">
        <f>Qonto!C382</f>
        <v>DGL</v>
      </c>
      <c r="D127" t="s">
        <v>4</v>
      </c>
      <c r="E127" s="4">
        <f>Qonto!D382</f>
        <v>738</v>
      </c>
      <c r="F127" s="4"/>
      <c r="G127" t="s">
        <v>29</v>
      </c>
      <c r="H127" s="4">
        <f t="shared" si="15"/>
        <v>314479.02999999945</v>
      </c>
    </row>
    <row r="128" spans="1:8" x14ac:dyDescent="0.3">
      <c r="A128" s="9" t="s">
        <v>50</v>
      </c>
      <c r="B128" s="1">
        <f>Qonto!B383</f>
        <v>44855</v>
      </c>
      <c r="C128" t="str">
        <f>Qonto!C383</f>
        <v>TVA</v>
      </c>
      <c r="D128" t="s">
        <v>4</v>
      </c>
      <c r="E128" s="4">
        <f>Qonto!D383</f>
        <v>34495</v>
      </c>
      <c r="F128" s="4"/>
      <c r="G128" t="s">
        <v>28</v>
      </c>
      <c r="H128" s="4">
        <f t="shared" si="15"/>
        <v>279984.02999999945</v>
      </c>
    </row>
    <row r="129" spans="1:8" x14ac:dyDescent="0.3">
      <c r="A129" s="9" t="s">
        <v>50</v>
      </c>
      <c r="B129" s="1">
        <f>Qonto!B384</f>
        <v>44858</v>
      </c>
      <c r="C129" t="str">
        <f>Qonto!C384</f>
        <v>THOMAS Eric</v>
      </c>
      <c r="D129" t="s">
        <v>4</v>
      </c>
      <c r="E129" s="4">
        <f>Qonto!D384</f>
        <v>16.79</v>
      </c>
      <c r="F129" s="4"/>
      <c r="G129" t="s">
        <v>236</v>
      </c>
      <c r="H129" s="4">
        <f t="shared" si="15"/>
        <v>279967.23999999947</v>
      </c>
    </row>
    <row r="130" spans="1:8" x14ac:dyDescent="0.3">
      <c r="A130" s="9" t="s">
        <v>50</v>
      </c>
      <c r="B130" s="1">
        <f>Qonto!B385</f>
        <v>44858</v>
      </c>
      <c r="C130" t="str">
        <f>Qonto!C385</f>
        <v>THOMAS Eric</v>
      </c>
      <c r="D130" t="s">
        <v>4</v>
      </c>
      <c r="E130" s="4">
        <f>Qonto!D385</f>
        <v>83.4</v>
      </c>
      <c r="F130" s="4"/>
      <c r="G130" t="s">
        <v>236</v>
      </c>
      <c r="H130" s="4">
        <f t="shared" si="15"/>
        <v>279883.83999999944</v>
      </c>
    </row>
    <row r="131" spans="1:8" x14ac:dyDescent="0.3">
      <c r="A131" s="9" t="s">
        <v>50</v>
      </c>
      <c r="B131" s="1">
        <f>Qonto!B386</f>
        <v>44858</v>
      </c>
      <c r="C131" t="str">
        <f>Qonto!C386</f>
        <v>THOMAS Eric</v>
      </c>
      <c r="D131" t="s">
        <v>4</v>
      </c>
      <c r="E131" s="4">
        <f>Qonto!D386</f>
        <v>94.55</v>
      </c>
      <c r="F131" s="4"/>
      <c r="G131" t="s">
        <v>236</v>
      </c>
      <c r="H131" s="4">
        <f t="shared" si="15"/>
        <v>279789.28999999946</v>
      </c>
    </row>
    <row r="132" spans="1:8" x14ac:dyDescent="0.3">
      <c r="A132" s="9" t="s">
        <v>50</v>
      </c>
      <c r="B132" s="1">
        <f>Qonto!B387</f>
        <v>44858</v>
      </c>
      <c r="C132" t="str">
        <f>Qonto!C387</f>
        <v>B3E</v>
      </c>
      <c r="D132" t="s">
        <v>4</v>
      </c>
      <c r="E132" s="4">
        <f>Qonto!D387</f>
        <v>2484</v>
      </c>
      <c r="F132" s="4"/>
      <c r="G132" t="s">
        <v>262</v>
      </c>
      <c r="H132" s="4">
        <f t="shared" ref="H132:H138" si="16">H131-E132+F132</f>
        <v>277305.28999999946</v>
      </c>
    </row>
    <row r="133" spans="1:8" x14ac:dyDescent="0.3">
      <c r="A133" s="9" t="s">
        <v>50</v>
      </c>
      <c r="B133" s="1">
        <f>Qonto!B388</f>
        <v>44861</v>
      </c>
      <c r="C133" t="str">
        <f>Qonto!C388</f>
        <v>Taxes Foncières</v>
      </c>
      <c r="D133" t="s">
        <v>4</v>
      </c>
      <c r="E133" s="4">
        <f>Qonto!D388</f>
        <v>27373</v>
      </c>
      <c r="F133" s="4"/>
      <c r="G133" t="s">
        <v>30</v>
      </c>
      <c r="H133" s="4">
        <f t="shared" si="16"/>
        <v>249932.28999999946</v>
      </c>
    </row>
    <row r="134" spans="1:8" x14ac:dyDescent="0.3">
      <c r="A134" s="9" t="s">
        <v>50</v>
      </c>
      <c r="B134" s="1">
        <f>Qonto!B389</f>
        <v>44866</v>
      </c>
      <c r="C134" t="str">
        <f>Qonto!C389</f>
        <v>Qonto</v>
      </c>
      <c r="D134" t="s">
        <v>4</v>
      </c>
      <c r="E134" s="4">
        <f>Qonto!D389</f>
        <v>10.8</v>
      </c>
      <c r="F134" s="4"/>
      <c r="G134" t="s">
        <v>8</v>
      </c>
      <c r="H134" s="4">
        <f t="shared" si="16"/>
        <v>249921.48999999947</v>
      </c>
    </row>
    <row r="135" spans="1:8" x14ac:dyDescent="0.3">
      <c r="A135" s="9" t="s">
        <v>50</v>
      </c>
      <c r="B135" s="1">
        <f>Qonto!B390</f>
        <v>44867</v>
      </c>
      <c r="C135" t="str">
        <f>Qonto!C390</f>
        <v>PAP annonce parking</v>
      </c>
      <c r="D135" t="s">
        <v>4</v>
      </c>
      <c r="E135" s="4">
        <f>Qonto!D390</f>
        <v>9</v>
      </c>
      <c r="F135" s="4"/>
      <c r="G135" t="s">
        <v>169</v>
      </c>
      <c r="H135" s="4">
        <f t="shared" si="16"/>
        <v>249912.48999999947</v>
      </c>
    </row>
    <row r="136" spans="1:8" x14ac:dyDescent="0.3">
      <c r="A136" s="9" t="s">
        <v>50</v>
      </c>
      <c r="B136" s="1">
        <f>Qonto!B391</f>
        <v>44867</v>
      </c>
      <c r="C136" t="str">
        <f>Qonto!C391</f>
        <v>DESIMPEL Adrien</v>
      </c>
      <c r="D136" t="s">
        <v>4</v>
      </c>
      <c r="E136" s="4"/>
      <c r="F136" s="4">
        <f>Qonto!E391</f>
        <v>466.88</v>
      </c>
      <c r="G136" t="s">
        <v>226</v>
      </c>
      <c r="H136" s="4">
        <f t="shared" si="16"/>
        <v>250379.36999999947</v>
      </c>
    </row>
    <row r="137" spans="1:8" x14ac:dyDescent="0.3">
      <c r="A137" s="9" t="s">
        <v>50</v>
      </c>
      <c r="B137" s="1">
        <f>Qonto!B392</f>
        <v>44879</v>
      </c>
      <c r="C137" t="str">
        <f>Qonto!C392</f>
        <v>CHATELLIER SARL</v>
      </c>
      <c r="D137" t="s">
        <v>4</v>
      </c>
      <c r="E137" s="4"/>
      <c r="F137" s="4">
        <f>Qonto!E392</f>
        <v>204.86</v>
      </c>
      <c r="G137" t="s">
        <v>227</v>
      </c>
      <c r="H137" s="4">
        <f t="shared" si="16"/>
        <v>250584.22999999946</v>
      </c>
    </row>
    <row r="138" spans="1:8" x14ac:dyDescent="0.3">
      <c r="A138" s="9" t="s">
        <v>50</v>
      </c>
      <c r="B138" s="1">
        <f>Qonto!B393</f>
        <v>44880</v>
      </c>
      <c r="C138" t="str">
        <f>Qonto!C393</f>
        <v>DESIMPEL Adrien rbst caution</v>
      </c>
      <c r="D138" t="s">
        <v>4</v>
      </c>
      <c r="E138" s="4">
        <f>Qonto!D393</f>
        <v>1200</v>
      </c>
      <c r="F138" s="4"/>
      <c r="G138" t="s">
        <v>263</v>
      </c>
      <c r="H138" s="4">
        <f t="shared" si="16"/>
        <v>249384.22999999946</v>
      </c>
    </row>
    <row r="139" spans="1:8" x14ac:dyDescent="0.3">
      <c r="A139" s="9" t="s">
        <v>50</v>
      </c>
      <c r="B139" s="1">
        <f>Qonto!B394</f>
        <v>44867</v>
      </c>
      <c r="C139" t="str">
        <f>Qonto!C394</f>
        <v>Transavia</v>
      </c>
      <c r="D139" t="s">
        <v>4</v>
      </c>
      <c r="E139" s="4">
        <f>Qonto!D394</f>
        <v>142</v>
      </c>
      <c r="F139" s="4"/>
      <c r="G139" t="s">
        <v>108</v>
      </c>
      <c r="H139" s="4">
        <f t="shared" ref="H139" si="17">H138-E139+F139</f>
        <v>249242.22999999946</v>
      </c>
    </row>
    <row r="140" spans="1:8" x14ac:dyDescent="0.3">
      <c r="A140" s="9" t="s">
        <v>50</v>
      </c>
      <c r="B140" s="1">
        <f>Qonto!B395</f>
        <v>44888</v>
      </c>
      <c r="C140" t="str">
        <f>Qonto!C395</f>
        <v>Virement BNP</v>
      </c>
      <c r="D140" t="s">
        <v>4</v>
      </c>
      <c r="E140" s="4">
        <f>Qonto!D395</f>
        <v>48.88</v>
      </c>
      <c r="F140" s="4"/>
      <c r="G140" t="s">
        <v>135</v>
      </c>
      <c r="H140" s="4">
        <f t="shared" ref="H140:H143" si="18">H139-E140+F140</f>
        <v>249193.34999999945</v>
      </c>
    </row>
    <row r="141" spans="1:8" x14ac:dyDescent="0.3">
      <c r="A141" s="9" t="s">
        <v>50</v>
      </c>
      <c r="B141" s="1">
        <f>Qonto!B396</f>
        <v>44893</v>
      </c>
      <c r="C141" t="str">
        <f>Qonto!C396</f>
        <v>THOMAS-BLONDEL Anne-Marie</v>
      </c>
      <c r="D141" t="s">
        <v>4</v>
      </c>
      <c r="E141" s="4">
        <f>Qonto!D396</f>
        <v>14910</v>
      </c>
      <c r="F141" s="4"/>
      <c r="G141" t="s">
        <v>46</v>
      </c>
      <c r="H141" s="4">
        <f t="shared" si="18"/>
        <v>234283.34999999945</v>
      </c>
    </row>
    <row r="142" spans="1:8" x14ac:dyDescent="0.3">
      <c r="A142" s="9" t="s">
        <v>50</v>
      </c>
      <c r="B142" s="1">
        <f>Qonto!B397</f>
        <v>44893</v>
      </c>
      <c r="C142" t="str">
        <f>Qonto!C397</f>
        <v>THOMAS Eric</v>
      </c>
      <c r="D142" t="s">
        <v>4</v>
      </c>
      <c r="E142" s="4">
        <f>Qonto!D397</f>
        <v>15030</v>
      </c>
      <c r="F142" s="4"/>
      <c r="G142" t="s">
        <v>48</v>
      </c>
      <c r="H142" s="4">
        <f t="shared" si="18"/>
        <v>219253.34999999945</v>
      </c>
    </row>
    <row r="143" spans="1:8" x14ac:dyDescent="0.3">
      <c r="A143" s="9" t="s">
        <v>50</v>
      </c>
      <c r="B143" s="1">
        <f>Qonto!B398</f>
        <v>44893</v>
      </c>
      <c r="C143" t="str">
        <f>Qonto!C398</f>
        <v>THOMAS Didier</v>
      </c>
      <c r="D143" t="s">
        <v>4</v>
      </c>
      <c r="E143" s="4">
        <f>Qonto!D398</f>
        <v>15030</v>
      </c>
      <c r="F143" s="4"/>
      <c r="G143" t="s">
        <v>47</v>
      </c>
      <c r="H143" s="4">
        <f t="shared" si="18"/>
        <v>204223.34999999945</v>
      </c>
    </row>
    <row r="144" spans="1:8" x14ac:dyDescent="0.3">
      <c r="A144" s="9" t="s">
        <v>50</v>
      </c>
      <c r="B144" s="1">
        <f>Qonto!B399</f>
        <v>44893</v>
      </c>
      <c r="C144" t="str">
        <f>Qonto!C399</f>
        <v>THOMAS Thibault</v>
      </c>
      <c r="D144" t="s">
        <v>4</v>
      </c>
      <c r="E144" s="4">
        <f>Qonto!D399</f>
        <v>15030</v>
      </c>
      <c r="F144" s="4"/>
      <c r="G144" t="s">
        <v>49</v>
      </c>
      <c r="H144" s="4">
        <f t="shared" ref="H144:H145" si="19">H143-E144+F144</f>
        <v>189193.34999999945</v>
      </c>
    </row>
    <row r="145" spans="1:8" x14ac:dyDescent="0.3">
      <c r="A145" s="9" t="s">
        <v>50</v>
      </c>
      <c r="B145" s="1">
        <f>Qonto!B400</f>
        <v>44896</v>
      </c>
      <c r="C145" t="str">
        <f>Qonto!C400</f>
        <v>Qonto</v>
      </c>
      <c r="D145" t="s">
        <v>4</v>
      </c>
      <c r="E145" s="4">
        <f>Qonto!D400</f>
        <v>10.8</v>
      </c>
      <c r="F145" s="4"/>
      <c r="G145" t="s">
        <v>8</v>
      </c>
      <c r="H145" s="4">
        <f t="shared" si="19"/>
        <v>189182.54999999946</v>
      </c>
    </row>
    <row r="146" spans="1:8" x14ac:dyDescent="0.3">
      <c r="A146" s="9" t="s">
        <v>50</v>
      </c>
      <c r="B146" s="1">
        <f>Qonto!B401</f>
        <v>44902</v>
      </c>
      <c r="C146" t="str">
        <f>Qonto!C401</f>
        <v>Tissot papeterie</v>
      </c>
      <c r="D146" t="s">
        <v>4</v>
      </c>
      <c r="E146" s="4">
        <f>Qonto!D401</f>
        <v>21.3</v>
      </c>
      <c r="F146" s="4"/>
      <c r="G146" t="s">
        <v>258</v>
      </c>
      <c r="H146" s="4">
        <f t="shared" ref="H146:H147" si="20">H145-E146+F146</f>
        <v>189161.24999999948</v>
      </c>
    </row>
    <row r="147" spans="1:8" x14ac:dyDescent="0.3">
      <c r="A147" s="9" t="s">
        <v>50</v>
      </c>
      <c r="B147" s="1">
        <f>Qonto!B402</f>
        <v>44909</v>
      </c>
      <c r="C147" t="str">
        <f>Qonto!C402</f>
        <v>SCHWARTZ</v>
      </c>
      <c r="D147" t="s">
        <v>4</v>
      </c>
      <c r="E147" s="4">
        <f>Qonto!D402</f>
        <v>450</v>
      </c>
      <c r="F147" s="4"/>
      <c r="G147" t="s">
        <v>209</v>
      </c>
      <c r="H147" s="4">
        <f t="shared" si="20"/>
        <v>188711.24999999948</v>
      </c>
    </row>
    <row r="148" spans="1:8" x14ac:dyDescent="0.3">
      <c r="A148" s="9" t="s">
        <v>50</v>
      </c>
      <c r="B148" s="1">
        <f>Qonto!B403</f>
        <v>44911</v>
      </c>
      <c r="C148" t="str">
        <f>Qonto!C403</f>
        <v>Cabinet TROUVIN</v>
      </c>
      <c r="D148" t="s">
        <v>4</v>
      </c>
      <c r="E148" s="4">
        <f>Qonto!D403</f>
        <v>5348</v>
      </c>
      <c r="F148" s="4"/>
      <c r="G148" t="s">
        <v>209</v>
      </c>
      <c r="H148" s="4">
        <f t="shared" ref="H148" si="21">H147-E148+F148</f>
        <v>183363.24999999948</v>
      </c>
    </row>
    <row r="149" spans="1:8" x14ac:dyDescent="0.3">
      <c r="A149" s="9" t="s">
        <v>50</v>
      </c>
      <c r="B149" s="1">
        <f>Qonto!B404</f>
        <v>44916</v>
      </c>
      <c r="C149" t="str">
        <f>Qonto!C404</f>
        <v>TT / rbst frais</v>
      </c>
      <c r="D149" t="s">
        <v>4</v>
      </c>
      <c r="E149" s="4">
        <f>Qonto!D404</f>
        <v>424.1</v>
      </c>
      <c r="F149" s="4"/>
      <c r="G149" t="s">
        <v>58</v>
      </c>
      <c r="H149" s="4">
        <f t="shared" ref="H149" si="22">H148-E149+F149</f>
        <v>182939.14999999947</v>
      </c>
    </row>
  </sheetData>
  <autoFilter ref="A3:G3" xr:uid="{00000000-0009-0000-0000-000002000000}"/>
  <pageMargins left="0.7" right="0.7" top="0.75" bottom="0.75" header="0.3" footer="0.3"/>
  <pageSetup paperSize="9" orientation="portrait" r:id="rId1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111"/>
  <sheetViews>
    <sheetView workbookViewId="0">
      <selection activeCell="A9" sqref="A9:XFD9"/>
    </sheetView>
  </sheetViews>
  <sheetFormatPr baseColWidth="10" defaultRowHeight="14.4" x14ac:dyDescent="0.3"/>
  <cols>
    <col min="1" max="1" width="11.5546875" style="9"/>
    <col min="2" max="2" width="10.5546875" bestFit="1" customWidth="1"/>
    <col min="3" max="3" width="27" bestFit="1" customWidth="1"/>
    <col min="4" max="4" width="11.21875" bestFit="1" customWidth="1"/>
    <col min="5" max="5" width="10" bestFit="1" customWidth="1"/>
    <col min="6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x14ac:dyDescent="0.3">
      <c r="A4" s="9" t="s">
        <v>56</v>
      </c>
      <c r="B4" s="1">
        <f>BNP!B374</f>
        <v>44201</v>
      </c>
      <c r="C4" t="str">
        <f>BNP!C374</f>
        <v>Télématique</v>
      </c>
      <c r="E4" s="8">
        <f>BNP!F374</f>
        <v>17.28</v>
      </c>
      <c r="F4" s="4"/>
      <c r="G4" t="s">
        <v>13</v>
      </c>
      <c r="H4" s="4">
        <f>BNP!J$372-E4+F4</f>
        <v>86.400000005755572</v>
      </c>
    </row>
    <row r="5" spans="1:8" x14ac:dyDescent="0.3">
      <c r="A5" s="9" t="s">
        <v>56</v>
      </c>
      <c r="B5" s="1">
        <f>BNP!B375</f>
        <v>44229</v>
      </c>
      <c r="C5" t="str">
        <f>BNP!C375</f>
        <v>Télématique</v>
      </c>
      <c r="E5" s="8">
        <f>BNP!F375</f>
        <v>17.28</v>
      </c>
      <c r="F5" s="4"/>
      <c r="G5" t="s">
        <v>13</v>
      </c>
      <c r="H5" s="4">
        <f t="shared" ref="H5:H9" si="0">H4-E5+F5</f>
        <v>69.120000005755571</v>
      </c>
    </row>
    <row r="6" spans="1:8" x14ac:dyDescent="0.3">
      <c r="A6" s="9" t="s">
        <v>56</v>
      </c>
      <c r="B6" s="1">
        <f>BNP!B376</f>
        <v>44257</v>
      </c>
      <c r="C6" t="str">
        <f>BNP!C376</f>
        <v>Télématique</v>
      </c>
      <c r="E6" s="8">
        <f>BNP!F376</f>
        <v>17.28</v>
      </c>
      <c r="F6" s="4"/>
      <c r="G6" t="s">
        <v>13</v>
      </c>
      <c r="H6" s="4">
        <f t="shared" si="0"/>
        <v>51.84000000575557</v>
      </c>
    </row>
    <row r="7" spans="1:8" x14ac:dyDescent="0.3">
      <c r="A7" s="9" t="s">
        <v>56</v>
      </c>
      <c r="B7" s="1">
        <f>BNP!B377</f>
        <v>44288</v>
      </c>
      <c r="C7" t="str">
        <f>BNP!C377</f>
        <v>Télématique</v>
      </c>
      <c r="E7" s="8">
        <f>BNP!F377</f>
        <v>17.28</v>
      </c>
      <c r="F7" s="4"/>
      <c r="G7" t="s">
        <v>13</v>
      </c>
      <c r="H7" s="4">
        <f t="shared" si="0"/>
        <v>34.560000005755569</v>
      </c>
    </row>
    <row r="8" spans="1:8" x14ac:dyDescent="0.3">
      <c r="A8" s="9" t="s">
        <v>56</v>
      </c>
      <c r="B8" s="1">
        <f>BNP!B378</f>
        <v>44320</v>
      </c>
      <c r="C8" t="str">
        <f>BNP!C378</f>
        <v>Télématique</v>
      </c>
      <c r="E8" s="8">
        <f>BNP!F378</f>
        <v>17.28</v>
      </c>
      <c r="F8" s="4"/>
      <c r="G8" t="s">
        <v>13</v>
      </c>
      <c r="H8" s="4">
        <f t="shared" si="0"/>
        <v>17.280000005755568</v>
      </c>
    </row>
    <row r="9" spans="1:8" x14ac:dyDescent="0.3">
      <c r="A9" s="9" t="s">
        <v>56</v>
      </c>
      <c r="B9" s="1">
        <f>BNP!B379</f>
        <v>44321</v>
      </c>
      <c r="C9" t="str">
        <f>BNP!C379</f>
        <v>Virement Qonto</v>
      </c>
      <c r="E9" s="8"/>
      <c r="F9" s="8">
        <f>BNP!G379</f>
        <v>118.68</v>
      </c>
      <c r="G9" t="s">
        <v>135</v>
      </c>
      <c r="H9" s="4">
        <f t="shared" si="0"/>
        <v>135.96000000575557</v>
      </c>
    </row>
    <row r="10" spans="1:8" x14ac:dyDescent="0.3">
      <c r="A10" s="9" t="s">
        <v>56</v>
      </c>
      <c r="B10" s="1">
        <f>BNP!B380</f>
        <v>44349</v>
      </c>
      <c r="C10" t="str">
        <f>BNP!C380</f>
        <v>Télématique</v>
      </c>
      <c r="E10" s="8">
        <f>BNP!F380</f>
        <v>17.28</v>
      </c>
      <c r="F10" s="8"/>
      <c r="G10" t="s">
        <v>13</v>
      </c>
      <c r="H10" s="4">
        <f t="shared" ref="H10:H14" si="1">H9-E10+F10</f>
        <v>118.68000000575557</v>
      </c>
    </row>
    <row r="11" spans="1:8" x14ac:dyDescent="0.3">
      <c r="A11" s="9" t="s">
        <v>56</v>
      </c>
      <c r="B11" s="1">
        <f>BNP!B381</f>
        <v>44379</v>
      </c>
      <c r="C11" t="str">
        <f>BNP!C381</f>
        <v>Télématique</v>
      </c>
      <c r="E11" s="8">
        <f>BNP!F381</f>
        <v>17.28</v>
      </c>
      <c r="F11" s="4"/>
      <c r="G11" t="s">
        <v>13</v>
      </c>
      <c r="H11" s="4">
        <f t="shared" si="1"/>
        <v>101.40000000575557</v>
      </c>
    </row>
    <row r="12" spans="1:8" x14ac:dyDescent="0.3">
      <c r="A12" s="9" t="s">
        <v>56</v>
      </c>
      <c r="B12" s="1">
        <f>BNP!B382</f>
        <v>44379</v>
      </c>
      <c r="C12" t="str">
        <f>BNP!C382</f>
        <v>Frais actualisation annuelle</v>
      </c>
      <c r="E12" s="8">
        <f>BNP!F382</f>
        <v>100</v>
      </c>
      <c r="F12" s="4"/>
      <c r="G12" t="s">
        <v>8</v>
      </c>
      <c r="H12" s="4">
        <f t="shared" si="1"/>
        <v>1.4000000057555724</v>
      </c>
    </row>
    <row r="13" spans="1:8" x14ac:dyDescent="0.3">
      <c r="A13" s="9" t="s">
        <v>56</v>
      </c>
      <c r="B13" s="1">
        <f>BNP!B383</f>
        <v>44405</v>
      </c>
      <c r="C13" t="str">
        <f>BNP!C383</f>
        <v>Groupe Rouge</v>
      </c>
      <c r="E13" s="8"/>
      <c r="F13" s="8">
        <f>BNP!G383</f>
        <v>165</v>
      </c>
      <c r="G13" t="s">
        <v>57</v>
      </c>
      <c r="H13" s="4">
        <f t="shared" si="1"/>
        <v>166.40000000575557</v>
      </c>
    </row>
    <row r="14" spans="1:8" x14ac:dyDescent="0.3">
      <c r="A14" s="9" t="s">
        <v>56</v>
      </c>
      <c r="B14" s="1">
        <f>BNP!B384</f>
        <v>44411</v>
      </c>
      <c r="C14" t="str">
        <f>BNP!C384</f>
        <v>Télématique</v>
      </c>
      <c r="E14" s="8">
        <f>BNP!F384</f>
        <v>17.28</v>
      </c>
      <c r="F14" s="8"/>
      <c r="G14" t="s">
        <v>13</v>
      </c>
      <c r="H14" s="4">
        <f t="shared" si="1"/>
        <v>149.12000000575557</v>
      </c>
    </row>
    <row r="15" spans="1:8" x14ac:dyDescent="0.3">
      <c r="A15" s="9" t="s">
        <v>56</v>
      </c>
      <c r="B15" s="1">
        <f>BNP!B385</f>
        <v>44411</v>
      </c>
      <c r="C15" t="str">
        <f>BNP!C385</f>
        <v>Carte transfert sécurisé</v>
      </c>
      <c r="E15" s="8">
        <f>BNP!F385</f>
        <v>40</v>
      </c>
      <c r="F15" s="8"/>
      <c r="G15" t="s">
        <v>8</v>
      </c>
      <c r="H15" s="4">
        <f t="shared" ref="H15:H16" si="2">H14-E15+F15</f>
        <v>109.12000000575557</v>
      </c>
    </row>
    <row r="16" spans="1:8" x14ac:dyDescent="0.3">
      <c r="A16" s="9" t="s">
        <v>56</v>
      </c>
      <c r="B16" s="1">
        <f>BNP!B386</f>
        <v>44441</v>
      </c>
      <c r="C16" t="str">
        <f>BNP!C386</f>
        <v>Télématique</v>
      </c>
      <c r="E16" s="8">
        <f>BNP!F386</f>
        <v>17.28</v>
      </c>
      <c r="F16" s="8"/>
      <c r="G16" t="s">
        <v>13</v>
      </c>
      <c r="H16" s="4">
        <f t="shared" si="2"/>
        <v>91.84000000575557</v>
      </c>
    </row>
    <row r="17" spans="1:8" x14ac:dyDescent="0.3">
      <c r="A17" s="9" t="s">
        <v>56</v>
      </c>
      <c r="B17" s="1">
        <f>BNP!B387</f>
        <v>44445</v>
      </c>
      <c r="C17" t="str">
        <f>BNP!C387</f>
        <v>Forfait gestion titres</v>
      </c>
      <c r="E17" s="8">
        <f>BNP!F387</f>
        <v>15</v>
      </c>
      <c r="F17" s="8"/>
      <c r="G17" t="s">
        <v>8</v>
      </c>
      <c r="H17" s="4">
        <f t="shared" ref="H17:H20" si="3">H16-E17+F17</f>
        <v>76.84000000575557</v>
      </c>
    </row>
    <row r="18" spans="1:8" x14ac:dyDescent="0.3">
      <c r="A18" s="9" t="s">
        <v>56</v>
      </c>
      <c r="B18" s="1">
        <f>BNP!B388</f>
        <v>44473</v>
      </c>
      <c r="C18" t="str">
        <f>BNP!C388</f>
        <v>Télématique</v>
      </c>
      <c r="E18" s="8">
        <f>BNP!F388</f>
        <v>17.28</v>
      </c>
      <c r="F18" s="8"/>
      <c r="G18" t="s">
        <v>13</v>
      </c>
      <c r="H18" s="4">
        <f t="shared" si="3"/>
        <v>59.560000005755569</v>
      </c>
    </row>
    <row r="19" spans="1:8" x14ac:dyDescent="0.3">
      <c r="A19" s="9" t="s">
        <v>56</v>
      </c>
      <c r="B19" s="1">
        <f>BNP!B389</f>
        <v>44503</v>
      </c>
      <c r="C19" t="str">
        <f>BNP!C389</f>
        <v>Télématique</v>
      </c>
      <c r="E19" s="8">
        <f>BNP!F389</f>
        <v>17.28</v>
      </c>
      <c r="F19" s="8"/>
      <c r="G19" t="s">
        <v>13</v>
      </c>
      <c r="H19" s="4">
        <f t="shared" si="3"/>
        <v>42.280000005755568</v>
      </c>
    </row>
    <row r="20" spans="1:8" x14ac:dyDescent="0.3">
      <c r="A20" s="9" t="s">
        <v>56</v>
      </c>
      <c r="B20" s="1">
        <f>BNP!B390</f>
        <v>44532</v>
      </c>
      <c r="C20" t="str">
        <f>BNP!C390</f>
        <v>Télématique</v>
      </c>
      <c r="E20" s="8">
        <f>BNP!F390</f>
        <v>17.28</v>
      </c>
      <c r="F20" s="8"/>
      <c r="G20" t="s">
        <v>13</v>
      </c>
      <c r="H20" s="4">
        <f t="shared" si="3"/>
        <v>25.000000005755567</v>
      </c>
    </row>
    <row r="21" spans="1:8" x14ac:dyDescent="0.3">
      <c r="A21" s="9" t="s">
        <v>50</v>
      </c>
      <c r="B21" s="1">
        <f>Qonto!B183</f>
        <v>44197</v>
      </c>
      <c r="C21" t="str">
        <f>Qonto!C183</f>
        <v>Qonto</v>
      </c>
      <c r="D21" t="s">
        <v>76</v>
      </c>
      <c r="E21" s="4">
        <f>Qonto!D183</f>
        <v>10.8</v>
      </c>
      <c r="F21" s="4"/>
      <c r="G21" t="s">
        <v>8</v>
      </c>
      <c r="H21" s="4">
        <f>Qonto!$F$181-E21+F21</f>
        <v>57469.799999999159</v>
      </c>
    </row>
    <row r="22" spans="1:8" x14ac:dyDescent="0.3">
      <c r="A22" s="9" t="s">
        <v>50</v>
      </c>
      <c r="B22" s="1">
        <f>Qonto!B184</f>
        <v>44202</v>
      </c>
      <c r="C22" t="str">
        <f>Qonto!C184</f>
        <v>GERLOGE GERANCE</v>
      </c>
      <c r="D22" t="s">
        <v>4</v>
      </c>
      <c r="E22" s="4"/>
      <c r="F22" s="4">
        <f>Qonto!E184</f>
        <v>150000</v>
      </c>
      <c r="G22" t="s">
        <v>7</v>
      </c>
      <c r="H22" s="4">
        <f t="shared" ref="H22:H85" si="4">H21-E22+F22</f>
        <v>207469.79999999917</v>
      </c>
    </row>
    <row r="23" spans="1:8" x14ac:dyDescent="0.3">
      <c r="A23" s="9" t="s">
        <v>50</v>
      </c>
      <c r="B23" s="1">
        <f>Qonto!B185</f>
        <v>44202</v>
      </c>
      <c r="C23" t="str">
        <f>Qonto!C185</f>
        <v>THOMAS-BLONDEL Anne-Marie</v>
      </c>
      <c r="D23" t="s">
        <v>4</v>
      </c>
      <c r="E23" s="4">
        <f>Qonto!D185</f>
        <v>29820</v>
      </c>
      <c r="F23" s="4"/>
      <c r="G23" t="s">
        <v>46</v>
      </c>
      <c r="H23" s="4">
        <f t="shared" si="4"/>
        <v>177649.79999999917</v>
      </c>
    </row>
    <row r="24" spans="1:8" x14ac:dyDescent="0.3">
      <c r="A24" s="9" t="s">
        <v>50</v>
      </c>
      <c r="B24" s="1">
        <f>Qonto!B186</f>
        <v>44202</v>
      </c>
      <c r="C24" t="str">
        <f>Qonto!C186</f>
        <v>THOMAS Eric</v>
      </c>
      <c r="D24" t="s">
        <v>4</v>
      </c>
      <c r="E24" s="4">
        <f>Qonto!D186</f>
        <v>30060</v>
      </c>
      <c r="F24" s="4"/>
      <c r="G24" t="s">
        <v>48</v>
      </c>
      <c r="H24" s="4">
        <f t="shared" si="4"/>
        <v>147589.79999999917</v>
      </c>
    </row>
    <row r="25" spans="1:8" x14ac:dyDescent="0.3">
      <c r="A25" s="9" t="s">
        <v>50</v>
      </c>
      <c r="B25" s="1">
        <f>Qonto!B187</f>
        <v>44202</v>
      </c>
      <c r="C25" t="str">
        <f>Qonto!C187</f>
        <v>THOMAS Didier</v>
      </c>
      <c r="D25" t="s">
        <v>4</v>
      </c>
      <c r="E25" s="4">
        <f>Qonto!D187</f>
        <v>30060</v>
      </c>
      <c r="F25" s="4"/>
      <c r="G25" t="s">
        <v>47</v>
      </c>
      <c r="H25" s="4">
        <f t="shared" si="4"/>
        <v>117529.79999999917</v>
      </c>
    </row>
    <row r="26" spans="1:8" x14ac:dyDescent="0.3">
      <c r="A26" s="9" t="s">
        <v>50</v>
      </c>
      <c r="B26" s="1">
        <f>Qonto!B188</f>
        <v>44202</v>
      </c>
      <c r="C26" t="str">
        <f>Qonto!C188</f>
        <v>THOMAS Thibault</v>
      </c>
      <c r="D26" t="s">
        <v>4</v>
      </c>
      <c r="E26" s="4">
        <f>Qonto!D188</f>
        <v>30060</v>
      </c>
      <c r="F26" s="4"/>
      <c r="G26" t="s">
        <v>49</v>
      </c>
      <c r="H26" s="4">
        <f t="shared" si="4"/>
        <v>87469.799999999173</v>
      </c>
    </row>
    <row r="27" spans="1:8" x14ac:dyDescent="0.3">
      <c r="A27" s="9" t="s">
        <v>50</v>
      </c>
      <c r="B27" s="1">
        <f>Qonto!B189</f>
        <v>44207</v>
      </c>
      <c r="C27" t="str">
        <f>Qonto!C189</f>
        <v>LA POSTE</v>
      </c>
      <c r="D27" t="s">
        <v>76</v>
      </c>
      <c r="E27" s="4">
        <f>Qonto!D189</f>
        <v>7.05</v>
      </c>
      <c r="F27" s="4"/>
      <c r="G27" t="s">
        <v>107</v>
      </c>
      <c r="H27" s="4">
        <f t="shared" si="4"/>
        <v>87462.749999999171</v>
      </c>
    </row>
    <row r="28" spans="1:8" x14ac:dyDescent="0.3">
      <c r="A28" s="9" t="s">
        <v>50</v>
      </c>
      <c r="B28" s="1">
        <f>Qonto!B190</f>
        <v>44207</v>
      </c>
      <c r="C28" t="str">
        <f>Qonto!C190</f>
        <v>LA POSTE</v>
      </c>
      <c r="D28" t="s">
        <v>76</v>
      </c>
      <c r="E28" s="4">
        <f>Qonto!D190</f>
        <v>7.05</v>
      </c>
      <c r="F28" s="4"/>
      <c r="G28" t="s">
        <v>107</v>
      </c>
      <c r="H28" s="4">
        <f t="shared" si="4"/>
        <v>87455.699999999168</v>
      </c>
    </row>
    <row r="29" spans="1:8" x14ac:dyDescent="0.3">
      <c r="A29" s="9" t="s">
        <v>50</v>
      </c>
      <c r="B29" s="1">
        <f>Qonto!B191</f>
        <v>44209</v>
      </c>
      <c r="C29" t="str">
        <f>Qonto!C191</f>
        <v>DGL</v>
      </c>
      <c r="D29" t="s">
        <v>4</v>
      </c>
      <c r="E29" s="4">
        <f>Qonto!D191</f>
        <v>1104</v>
      </c>
      <c r="F29" s="4"/>
      <c r="G29" t="s">
        <v>29</v>
      </c>
      <c r="H29" s="4">
        <f t="shared" si="4"/>
        <v>86351.699999999168</v>
      </c>
    </row>
    <row r="30" spans="1:8" x14ac:dyDescent="0.3">
      <c r="A30" s="9" t="s">
        <v>50</v>
      </c>
      <c r="B30" s="1">
        <f>Qonto!B192</f>
        <v>44215</v>
      </c>
      <c r="C30" t="s">
        <v>169</v>
      </c>
      <c r="D30" t="s">
        <v>76</v>
      </c>
      <c r="E30" s="4">
        <f>Qonto!D192</f>
        <v>9</v>
      </c>
      <c r="F30" s="4"/>
      <c r="G30" t="s">
        <v>169</v>
      </c>
      <c r="H30" s="4">
        <f t="shared" si="4"/>
        <v>86342.699999999168</v>
      </c>
    </row>
    <row r="31" spans="1:8" x14ac:dyDescent="0.3">
      <c r="A31" s="9" t="s">
        <v>50</v>
      </c>
      <c r="B31" s="1">
        <f>Qonto!B193</f>
        <v>44216</v>
      </c>
      <c r="C31" t="str">
        <f>Qonto!C193</f>
        <v>TVA</v>
      </c>
      <c r="D31" t="s">
        <v>76</v>
      </c>
      <c r="E31" s="4">
        <f>Qonto!D193</f>
        <v>7554</v>
      </c>
      <c r="F31" s="4"/>
      <c r="G31" t="s">
        <v>28</v>
      </c>
      <c r="H31" s="4">
        <f t="shared" si="4"/>
        <v>78788.699999999168</v>
      </c>
    </row>
    <row r="32" spans="1:8" x14ac:dyDescent="0.3">
      <c r="A32" s="9" t="s">
        <v>50</v>
      </c>
      <c r="B32" s="1">
        <f>Qonto!B194</f>
        <v>44220</v>
      </c>
      <c r="C32" t="str">
        <f>Qonto!C194</f>
        <v>Shurgard</v>
      </c>
      <c r="D32" t="s">
        <v>4</v>
      </c>
      <c r="E32" s="4">
        <f>Qonto!D194</f>
        <v>4174.3100000000004</v>
      </c>
      <c r="F32" s="4"/>
      <c r="G32" t="s">
        <v>10</v>
      </c>
      <c r="H32" s="4">
        <f t="shared" si="4"/>
        <v>74614.38999999917</v>
      </c>
    </row>
    <row r="33" spans="1:8" x14ac:dyDescent="0.3">
      <c r="A33" s="9" t="s">
        <v>50</v>
      </c>
      <c r="B33" s="1">
        <f>Qonto!B195</f>
        <v>44228</v>
      </c>
      <c r="C33" t="str">
        <f>Qonto!C195</f>
        <v>Qonto</v>
      </c>
      <c r="D33" t="s">
        <v>76</v>
      </c>
      <c r="E33" s="4">
        <f>Qonto!D195</f>
        <v>10.8</v>
      </c>
      <c r="F33" s="4"/>
      <c r="G33" t="s">
        <v>8</v>
      </c>
      <c r="H33" s="4">
        <f t="shared" si="4"/>
        <v>74603.589999999167</v>
      </c>
    </row>
    <row r="34" spans="1:8" x14ac:dyDescent="0.3">
      <c r="A34" s="9" t="s">
        <v>50</v>
      </c>
      <c r="B34" s="1">
        <f>Qonto!B196</f>
        <v>44246</v>
      </c>
      <c r="C34" t="str">
        <f>Qonto!C196</f>
        <v>TVA</v>
      </c>
      <c r="D34" t="s">
        <v>76</v>
      </c>
      <c r="E34" s="4">
        <f>Qonto!D196</f>
        <v>24136</v>
      </c>
      <c r="F34" s="4"/>
      <c r="G34" t="s">
        <v>28</v>
      </c>
      <c r="H34" s="4">
        <f t="shared" si="4"/>
        <v>50467.589999999167</v>
      </c>
    </row>
    <row r="35" spans="1:8" x14ac:dyDescent="0.3">
      <c r="A35" s="9" t="s">
        <v>50</v>
      </c>
      <c r="B35" s="1">
        <f>Qonto!B197</f>
        <v>44256</v>
      </c>
      <c r="C35" t="str">
        <f>Qonto!C197</f>
        <v>Qonto</v>
      </c>
      <c r="E35" s="4">
        <f>Qonto!D197</f>
        <v>10.8</v>
      </c>
      <c r="F35" s="4"/>
      <c r="G35" t="s">
        <v>8</v>
      </c>
      <c r="H35" s="4">
        <f t="shared" si="4"/>
        <v>50456.789999999164</v>
      </c>
    </row>
    <row r="36" spans="1:8" x14ac:dyDescent="0.3">
      <c r="A36" s="9" t="s">
        <v>50</v>
      </c>
      <c r="B36" s="1">
        <f>Qonto!B198</f>
        <v>44285</v>
      </c>
      <c r="C36" t="str">
        <f>Qonto!C198</f>
        <v>GERLOGE GERANCE</v>
      </c>
      <c r="D36" t="s">
        <v>4</v>
      </c>
      <c r="E36" s="4"/>
      <c r="F36" s="4">
        <f>Qonto!E198</f>
        <v>41617.97</v>
      </c>
      <c r="G36" t="s">
        <v>7</v>
      </c>
      <c r="H36" s="4">
        <f t="shared" si="4"/>
        <v>92074.759999999165</v>
      </c>
    </row>
    <row r="37" spans="1:8" x14ac:dyDescent="0.3">
      <c r="A37" s="9" t="s">
        <v>50</v>
      </c>
      <c r="B37" s="1">
        <f>Qonto!B199</f>
        <v>44286</v>
      </c>
      <c r="C37" t="str">
        <f>Qonto!C199</f>
        <v>Tissot papeterie</v>
      </c>
      <c r="D37" t="s">
        <v>76</v>
      </c>
      <c r="E37" s="4">
        <f>Qonto!D199</f>
        <v>6.9</v>
      </c>
      <c r="F37" s="4"/>
      <c r="G37" t="s">
        <v>91</v>
      </c>
      <c r="H37" s="4">
        <f t="shared" si="4"/>
        <v>92067.859999999171</v>
      </c>
    </row>
    <row r="38" spans="1:8" x14ac:dyDescent="0.3">
      <c r="A38" s="9" t="s">
        <v>50</v>
      </c>
      <c r="B38" s="1">
        <f>Qonto!B200</f>
        <v>44287</v>
      </c>
      <c r="C38" t="str">
        <f>Qonto!C200</f>
        <v>Qonto</v>
      </c>
      <c r="D38" t="s">
        <v>4</v>
      </c>
      <c r="E38" s="4">
        <f>Qonto!D200</f>
        <v>10.8</v>
      </c>
      <c r="F38" s="4"/>
      <c r="G38" t="s">
        <v>8</v>
      </c>
      <c r="H38" s="4">
        <f t="shared" si="4"/>
        <v>92057.059999999168</v>
      </c>
    </row>
    <row r="39" spans="1:8" x14ac:dyDescent="0.3">
      <c r="A39" s="9" t="s">
        <v>50</v>
      </c>
      <c r="B39" s="1">
        <f>Qonto!B201</f>
        <v>44287</v>
      </c>
      <c r="C39" t="str">
        <f>Qonto!C201</f>
        <v>THOMAS-BLONDEL Anne-Marie</v>
      </c>
      <c r="D39" t="s">
        <v>4</v>
      </c>
      <c r="E39" s="4">
        <f>Qonto!D201</f>
        <v>12425</v>
      </c>
      <c r="F39" s="4"/>
      <c r="G39" t="s">
        <v>46</v>
      </c>
      <c r="H39" s="4">
        <f t="shared" si="4"/>
        <v>79632.059999999168</v>
      </c>
    </row>
    <row r="40" spans="1:8" x14ac:dyDescent="0.3">
      <c r="A40" s="9" t="s">
        <v>50</v>
      </c>
      <c r="B40" s="1">
        <f>Qonto!B202</f>
        <v>44287</v>
      </c>
      <c r="C40" t="str">
        <f>Qonto!C202</f>
        <v>THOMAS Eric</v>
      </c>
      <c r="D40" t="s">
        <v>4</v>
      </c>
      <c r="E40" s="4">
        <f>Qonto!D202</f>
        <v>12525</v>
      </c>
      <c r="F40" s="4"/>
      <c r="G40" t="s">
        <v>48</v>
      </c>
      <c r="H40" s="4">
        <f t="shared" si="4"/>
        <v>67107.059999999168</v>
      </c>
    </row>
    <row r="41" spans="1:8" x14ac:dyDescent="0.3">
      <c r="A41" s="9" t="s">
        <v>50</v>
      </c>
      <c r="B41" s="1">
        <f>Qonto!B203</f>
        <v>44287</v>
      </c>
      <c r="C41" t="str">
        <f>Qonto!C203</f>
        <v>THOMAS Didier</v>
      </c>
      <c r="D41" t="s">
        <v>76</v>
      </c>
      <c r="E41" s="4">
        <f>Qonto!D203</f>
        <v>12525</v>
      </c>
      <c r="F41" s="4"/>
      <c r="G41" t="s">
        <v>47</v>
      </c>
      <c r="H41" s="4">
        <f t="shared" si="4"/>
        <v>54582.059999999168</v>
      </c>
    </row>
    <row r="42" spans="1:8" x14ac:dyDescent="0.3">
      <c r="A42" s="9" t="s">
        <v>50</v>
      </c>
      <c r="B42" s="1">
        <f>Qonto!B204</f>
        <v>44287</v>
      </c>
      <c r="C42" t="str">
        <f>Qonto!C204</f>
        <v>THOMAS Thibault</v>
      </c>
      <c r="D42" t="s">
        <v>4</v>
      </c>
      <c r="E42" s="4">
        <f>Qonto!D204</f>
        <v>12525</v>
      </c>
      <c r="F42" s="4"/>
      <c r="G42" t="s">
        <v>49</v>
      </c>
      <c r="H42" s="4">
        <f t="shared" si="4"/>
        <v>42057.059999999168</v>
      </c>
    </row>
    <row r="43" spans="1:8" x14ac:dyDescent="0.3">
      <c r="A43" s="9" t="s">
        <v>50</v>
      </c>
      <c r="B43" s="1">
        <f>Qonto!B205</f>
        <v>44293</v>
      </c>
      <c r="C43" t="str">
        <f>Qonto!C205</f>
        <v>GERLOGE GERANCE</v>
      </c>
      <c r="D43" t="s">
        <v>76</v>
      </c>
      <c r="E43" s="4"/>
      <c r="F43" s="4">
        <f>Qonto!E205</f>
        <v>150000</v>
      </c>
      <c r="G43" t="s">
        <v>7</v>
      </c>
      <c r="H43" s="4">
        <f t="shared" si="4"/>
        <v>192057.05999999918</v>
      </c>
    </row>
    <row r="44" spans="1:8" x14ac:dyDescent="0.3">
      <c r="A44" s="9" t="s">
        <v>50</v>
      </c>
      <c r="B44" s="1">
        <f>Qonto!B206</f>
        <v>44293</v>
      </c>
      <c r="C44" t="str">
        <f>Qonto!C206</f>
        <v>THOMAS-BLONDEL Anne-Marie</v>
      </c>
      <c r="D44" t="s">
        <v>76</v>
      </c>
      <c r="E44" s="4">
        <f>Qonto!D206</f>
        <v>24850</v>
      </c>
      <c r="F44" s="4"/>
      <c r="G44" t="s">
        <v>46</v>
      </c>
      <c r="H44" s="4">
        <f t="shared" si="4"/>
        <v>167207.05999999918</v>
      </c>
    </row>
    <row r="45" spans="1:8" x14ac:dyDescent="0.3">
      <c r="A45" s="9" t="s">
        <v>50</v>
      </c>
      <c r="B45" s="1">
        <f>Qonto!B207</f>
        <v>44293</v>
      </c>
      <c r="C45" t="str">
        <f>Qonto!C207</f>
        <v>THOMAS Eric</v>
      </c>
      <c r="D45" t="s">
        <v>76</v>
      </c>
      <c r="E45" s="4">
        <f>Qonto!D207</f>
        <v>25050</v>
      </c>
      <c r="F45" s="4"/>
      <c r="G45" t="s">
        <v>48</v>
      </c>
      <c r="H45" s="4">
        <f t="shared" si="4"/>
        <v>142157.05999999918</v>
      </c>
    </row>
    <row r="46" spans="1:8" x14ac:dyDescent="0.3">
      <c r="A46" s="9" t="s">
        <v>50</v>
      </c>
      <c r="B46" s="1">
        <f>Qonto!B208</f>
        <v>44293</v>
      </c>
      <c r="C46" t="str">
        <f>Qonto!C208</f>
        <v>THOMAS Didier</v>
      </c>
      <c r="D46" t="s">
        <v>4</v>
      </c>
      <c r="E46" s="4">
        <f>Qonto!D208</f>
        <v>25050</v>
      </c>
      <c r="F46" s="4"/>
      <c r="G46" t="s">
        <v>47</v>
      </c>
      <c r="H46" s="4">
        <f t="shared" si="4"/>
        <v>117107.05999999918</v>
      </c>
    </row>
    <row r="47" spans="1:8" x14ac:dyDescent="0.3">
      <c r="A47" s="9" t="s">
        <v>50</v>
      </c>
      <c r="B47" s="1">
        <f>Qonto!B209</f>
        <v>44293</v>
      </c>
      <c r="C47" t="str">
        <f>Qonto!C209</f>
        <v>THOMAS Thibault</v>
      </c>
      <c r="D47" t="s">
        <v>4</v>
      </c>
      <c r="E47" s="4">
        <f>Qonto!D209</f>
        <v>25050</v>
      </c>
      <c r="F47" s="4"/>
      <c r="G47" t="s">
        <v>49</v>
      </c>
      <c r="H47" s="4">
        <f t="shared" si="4"/>
        <v>92057.059999999183</v>
      </c>
    </row>
    <row r="48" spans="1:8" x14ac:dyDescent="0.3">
      <c r="A48" s="9" t="s">
        <v>50</v>
      </c>
      <c r="B48" s="1">
        <f>Qonto!B210</f>
        <v>44298</v>
      </c>
      <c r="C48" t="str">
        <f>Qonto!C210</f>
        <v>DGL</v>
      </c>
      <c r="D48" t="s">
        <v>4</v>
      </c>
      <c r="E48" s="4">
        <f>Qonto!D210</f>
        <v>1110</v>
      </c>
      <c r="F48" s="4"/>
      <c r="G48" t="s">
        <v>29</v>
      </c>
      <c r="H48" s="4">
        <f t="shared" si="4"/>
        <v>90947.059999999183</v>
      </c>
    </row>
    <row r="49" spans="1:8" x14ac:dyDescent="0.3">
      <c r="A49" s="9" t="s">
        <v>50</v>
      </c>
      <c r="B49" s="1">
        <f>Qonto!B211</f>
        <v>44300</v>
      </c>
      <c r="C49" t="str">
        <f>Qonto!C211</f>
        <v>LA POSTE</v>
      </c>
      <c r="D49" t="s">
        <v>4</v>
      </c>
      <c r="E49" s="4">
        <f>Qonto!D211</f>
        <v>8.5399999999999991</v>
      </c>
      <c r="F49" s="4"/>
      <c r="G49" t="s">
        <v>107</v>
      </c>
      <c r="H49" s="4">
        <f t="shared" si="4"/>
        <v>90938.519999999189</v>
      </c>
    </row>
    <row r="50" spans="1:8" x14ac:dyDescent="0.3">
      <c r="A50" s="9" t="s">
        <v>50</v>
      </c>
      <c r="B50" s="1">
        <f>Qonto!B212</f>
        <v>44302</v>
      </c>
      <c r="C50" t="str">
        <f>Qonto!C212</f>
        <v>Bureau Vallée</v>
      </c>
      <c r="D50" t="s">
        <v>4</v>
      </c>
      <c r="E50" s="4">
        <f>Qonto!D212</f>
        <v>267.89</v>
      </c>
      <c r="F50" s="4"/>
      <c r="G50" t="s">
        <v>91</v>
      </c>
      <c r="H50" s="4">
        <f t="shared" si="4"/>
        <v>90670.62999999919</v>
      </c>
    </row>
    <row r="51" spans="1:8" x14ac:dyDescent="0.3">
      <c r="A51" s="9" t="s">
        <v>50</v>
      </c>
      <c r="B51" s="1">
        <f>Qonto!B213</f>
        <v>44308</v>
      </c>
      <c r="C51" t="str">
        <f>Qonto!C213</f>
        <v>TVA</v>
      </c>
      <c r="D51" t="s">
        <v>76</v>
      </c>
      <c r="E51" s="4">
        <f>Qonto!D213</f>
        <v>5841</v>
      </c>
      <c r="F51" s="4"/>
      <c r="G51" t="s">
        <v>28</v>
      </c>
      <c r="H51" s="4">
        <f t="shared" si="4"/>
        <v>84829.62999999919</v>
      </c>
    </row>
    <row r="52" spans="1:8" x14ac:dyDescent="0.3">
      <c r="A52" s="9" t="s">
        <v>50</v>
      </c>
      <c r="B52" s="1">
        <f>Qonto!B214</f>
        <v>44316</v>
      </c>
      <c r="C52" t="s">
        <v>169</v>
      </c>
      <c r="D52" t="s">
        <v>4</v>
      </c>
      <c r="E52" s="4">
        <f>Qonto!D214</f>
        <v>21</v>
      </c>
      <c r="F52" s="4"/>
      <c r="G52" t="s">
        <v>169</v>
      </c>
      <c r="H52" s="4">
        <f t="shared" si="4"/>
        <v>84808.62999999919</v>
      </c>
    </row>
    <row r="53" spans="1:8" x14ac:dyDescent="0.3">
      <c r="A53" s="9" t="s">
        <v>50</v>
      </c>
      <c r="B53" s="1">
        <f>Qonto!B215</f>
        <v>44317</v>
      </c>
      <c r="C53" t="str">
        <f>Qonto!C215</f>
        <v>Qonto</v>
      </c>
      <c r="D53" t="s">
        <v>4</v>
      </c>
      <c r="E53" s="4">
        <f>Qonto!D215</f>
        <v>10.8</v>
      </c>
      <c r="F53" s="4"/>
      <c r="G53" t="s">
        <v>8</v>
      </c>
      <c r="H53" s="4">
        <f t="shared" si="4"/>
        <v>84797.829999999187</v>
      </c>
    </row>
    <row r="54" spans="1:8" x14ac:dyDescent="0.3">
      <c r="A54" s="9" t="s">
        <v>50</v>
      </c>
      <c r="B54" s="1">
        <f>Qonto!B216</f>
        <v>44321</v>
      </c>
      <c r="C54" t="str">
        <f>Qonto!C216</f>
        <v>DGFIP SIE PARIS 16E SUD / CVAE</v>
      </c>
      <c r="D54" t="s">
        <v>76</v>
      </c>
      <c r="E54" s="4">
        <f>Qonto!D216</f>
        <v>257</v>
      </c>
      <c r="F54" s="4"/>
      <c r="G54" t="s">
        <v>24</v>
      </c>
      <c r="H54" s="4">
        <f t="shared" si="4"/>
        <v>84540.829999999187</v>
      </c>
    </row>
    <row r="55" spans="1:8" x14ac:dyDescent="0.3">
      <c r="A55" s="9" t="s">
        <v>50</v>
      </c>
      <c r="B55" s="1">
        <f>Qonto!B217</f>
        <v>44321</v>
      </c>
      <c r="C55" t="str">
        <f>Qonto!C217</f>
        <v>Virement BNP</v>
      </c>
      <c r="D55" t="s">
        <v>4</v>
      </c>
      <c r="E55" s="4">
        <f>Qonto!D217</f>
        <v>118.68</v>
      </c>
      <c r="F55" s="4"/>
      <c r="G55" t="s">
        <v>135</v>
      </c>
      <c r="H55" s="4">
        <f t="shared" si="4"/>
        <v>84422.149999999194</v>
      </c>
    </row>
    <row r="56" spans="1:8" x14ac:dyDescent="0.3">
      <c r="A56" s="9" t="s">
        <v>50</v>
      </c>
      <c r="B56" s="1">
        <f>Qonto!B218</f>
        <v>44326</v>
      </c>
      <c r="C56" t="str">
        <f>Qonto!C218</f>
        <v>Groupe ROUGE</v>
      </c>
      <c r="D56" t="s">
        <v>4</v>
      </c>
      <c r="E56" s="4">
        <f>Qonto!D218</f>
        <v>12276.27</v>
      </c>
      <c r="F56" s="4"/>
      <c r="G56" t="s">
        <v>57</v>
      </c>
      <c r="H56" s="4">
        <f t="shared" si="4"/>
        <v>72145.87999999919</v>
      </c>
    </row>
    <row r="57" spans="1:8" x14ac:dyDescent="0.3">
      <c r="A57" s="9" t="s">
        <v>50</v>
      </c>
      <c r="B57" s="1">
        <f>Qonto!B219</f>
        <v>44335</v>
      </c>
      <c r="C57" t="str">
        <f>Qonto!C219</f>
        <v>TVA</v>
      </c>
      <c r="D57" t="s">
        <v>4</v>
      </c>
      <c r="E57" s="4">
        <f>Qonto!D219</f>
        <v>24765</v>
      </c>
      <c r="F57" s="4"/>
      <c r="G57" t="s">
        <v>28</v>
      </c>
      <c r="H57" s="4">
        <f t="shared" si="4"/>
        <v>47380.87999999919</v>
      </c>
    </row>
    <row r="58" spans="1:8" x14ac:dyDescent="0.3">
      <c r="A58" s="9" t="s">
        <v>50</v>
      </c>
      <c r="B58" s="1">
        <f>Qonto!B220</f>
        <v>44348</v>
      </c>
      <c r="C58" t="str">
        <f>Qonto!C220</f>
        <v>Qonto</v>
      </c>
      <c r="D58" t="s">
        <v>4</v>
      </c>
      <c r="E58" s="4">
        <f>Qonto!D220</f>
        <v>10.8</v>
      </c>
      <c r="F58" s="4"/>
      <c r="G58" t="s">
        <v>8</v>
      </c>
      <c r="H58" s="4">
        <f t="shared" si="4"/>
        <v>47370.079999999187</v>
      </c>
    </row>
    <row r="59" spans="1:8" x14ac:dyDescent="0.3">
      <c r="A59" s="9" t="s">
        <v>50</v>
      </c>
      <c r="B59" s="1">
        <f>Qonto!B221</f>
        <v>44378</v>
      </c>
      <c r="C59" t="str">
        <f>Qonto!C221</f>
        <v>Qonto</v>
      </c>
      <c r="D59" t="s">
        <v>4</v>
      </c>
      <c r="E59" s="4">
        <f>Qonto!D221</f>
        <v>10.8</v>
      </c>
      <c r="F59" s="4"/>
      <c r="G59" t="s">
        <v>8</v>
      </c>
      <c r="H59" s="4">
        <f t="shared" si="4"/>
        <v>47359.279999999184</v>
      </c>
    </row>
    <row r="60" spans="1:8" x14ac:dyDescent="0.3">
      <c r="A60" s="9" t="s">
        <v>50</v>
      </c>
      <c r="B60" s="1">
        <f>Qonto!B222</f>
        <v>44378</v>
      </c>
      <c r="C60" t="str">
        <f>Qonto!C222</f>
        <v>GERLOGE GERANCE</v>
      </c>
      <c r="D60" t="s">
        <v>76</v>
      </c>
      <c r="E60" s="4"/>
      <c r="F60" s="4">
        <f>Qonto!E222</f>
        <v>48689.38</v>
      </c>
      <c r="G60" t="s">
        <v>7</v>
      </c>
      <c r="H60" s="4">
        <f t="shared" si="4"/>
        <v>96048.659999999189</v>
      </c>
    </row>
    <row r="61" spans="1:8" x14ac:dyDescent="0.3">
      <c r="A61" s="9" t="s">
        <v>50</v>
      </c>
      <c r="B61" s="1">
        <f>Qonto!B223</f>
        <v>44385</v>
      </c>
      <c r="C61" t="str">
        <f>Qonto!C223</f>
        <v>THOMAS-BLONDEL Anne-Marie</v>
      </c>
      <c r="D61" t="s">
        <v>4</v>
      </c>
      <c r="E61" s="4">
        <f>Qonto!D223</f>
        <v>9940</v>
      </c>
      <c r="F61" s="4"/>
      <c r="G61" t="s">
        <v>46</v>
      </c>
      <c r="H61" s="4">
        <f t="shared" si="4"/>
        <v>86108.659999999189</v>
      </c>
    </row>
    <row r="62" spans="1:8" x14ac:dyDescent="0.3">
      <c r="A62" s="9" t="s">
        <v>50</v>
      </c>
      <c r="B62" s="1">
        <f>Qonto!B224</f>
        <v>44385</v>
      </c>
      <c r="C62" t="str">
        <f>Qonto!C224</f>
        <v>THOMAS Eric</v>
      </c>
      <c r="D62" t="s">
        <v>4</v>
      </c>
      <c r="E62" s="4">
        <f>Qonto!D224</f>
        <v>10020</v>
      </c>
      <c r="F62" s="4"/>
      <c r="G62" t="s">
        <v>48</v>
      </c>
      <c r="H62" s="4">
        <f t="shared" si="4"/>
        <v>76088.659999999189</v>
      </c>
    </row>
    <row r="63" spans="1:8" x14ac:dyDescent="0.3">
      <c r="A63" s="9" t="s">
        <v>50</v>
      </c>
      <c r="B63" s="1">
        <f>Qonto!B225</f>
        <v>44385</v>
      </c>
      <c r="C63" t="str">
        <f>Qonto!C225</f>
        <v>THOMAS Didier</v>
      </c>
      <c r="D63" t="s">
        <v>4</v>
      </c>
      <c r="E63" s="4">
        <f>Qonto!D225</f>
        <v>10020</v>
      </c>
      <c r="F63" s="4"/>
      <c r="G63" t="s">
        <v>47</v>
      </c>
      <c r="H63" s="4">
        <f t="shared" si="4"/>
        <v>66068.659999999189</v>
      </c>
    </row>
    <row r="64" spans="1:8" x14ac:dyDescent="0.3">
      <c r="A64" s="9" t="s">
        <v>50</v>
      </c>
      <c r="B64" s="1">
        <f>Qonto!B226</f>
        <v>44385</v>
      </c>
      <c r="C64" t="str">
        <f>Qonto!C226</f>
        <v>THOMAS Thibault</v>
      </c>
      <c r="D64" t="s">
        <v>4</v>
      </c>
      <c r="E64" s="4">
        <f>Qonto!D226</f>
        <v>10020</v>
      </c>
      <c r="F64" s="4"/>
      <c r="G64" t="s">
        <v>49</v>
      </c>
      <c r="H64" s="4">
        <f t="shared" si="4"/>
        <v>56048.659999999189</v>
      </c>
    </row>
    <row r="65" spans="1:8" x14ac:dyDescent="0.3">
      <c r="A65" s="9" t="s">
        <v>50</v>
      </c>
      <c r="B65" s="1">
        <f>Qonto!B227</f>
        <v>44389</v>
      </c>
      <c r="C65" t="str">
        <f>Qonto!C227</f>
        <v>DGL</v>
      </c>
      <c r="D65" t="s">
        <v>4</v>
      </c>
      <c r="E65" s="4">
        <f>Qonto!D227</f>
        <v>1132.57</v>
      </c>
      <c r="F65" s="4"/>
      <c r="G65" t="s">
        <v>29</v>
      </c>
      <c r="H65" s="4">
        <f t="shared" si="4"/>
        <v>54916.089999999189</v>
      </c>
    </row>
    <row r="66" spans="1:8" x14ac:dyDescent="0.3">
      <c r="A66" s="9" t="s">
        <v>50</v>
      </c>
      <c r="B66" s="1">
        <f>Qonto!B228</f>
        <v>44396</v>
      </c>
      <c r="C66" t="str">
        <f>Qonto!C228</f>
        <v>LA POSTE</v>
      </c>
      <c r="D66" t="s">
        <v>76</v>
      </c>
      <c r="E66" s="4">
        <f>Qonto!D228</f>
        <v>18.45</v>
      </c>
      <c r="F66" s="4"/>
      <c r="G66" t="s">
        <v>107</v>
      </c>
      <c r="H66" s="4">
        <f t="shared" si="4"/>
        <v>54897.639999999192</v>
      </c>
    </row>
    <row r="67" spans="1:8" x14ac:dyDescent="0.3">
      <c r="A67" s="9" t="s">
        <v>50</v>
      </c>
      <c r="B67" s="1">
        <f>Qonto!B229</f>
        <v>44397</v>
      </c>
      <c r="C67" t="str">
        <f>Qonto!C229</f>
        <v>GERASCO Gérance</v>
      </c>
      <c r="D67" t="s">
        <v>4</v>
      </c>
      <c r="E67" s="4"/>
      <c r="F67" s="4">
        <f>Qonto!E229</f>
        <v>168000</v>
      </c>
      <c r="G67" t="s">
        <v>170</v>
      </c>
      <c r="H67" s="4">
        <f t="shared" si="4"/>
        <v>222897.6399999992</v>
      </c>
    </row>
    <row r="68" spans="1:8" x14ac:dyDescent="0.3">
      <c r="A68" s="9" t="s">
        <v>50</v>
      </c>
      <c r="B68" s="1">
        <f>Qonto!B230</f>
        <v>44398</v>
      </c>
      <c r="C68" t="str">
        <f>Qonto!C230</f>
        <v>TVA</v>
      </c>
      <c r="D68" t="s">
        <v>76</v>
      </c>
      <c r="E68" s="4">
        <f>Qonto!D230</f>
        <v>7516</v>
      </c>
      <c r="F68" s="4"/>
      <c r="G68" t="s">
        <v>28</v>
      </c>
      <c r="H68" s="4">
        <f t="shared" si="4"/>
        <v>215381.6399999992</v>
      </c>
    </row>
    <row r="69" spans="1:8" x14ac:dyDescent="0.3">
      <c r="A69" s="9" t="s">
        <v>50</v>
      </c>
      <c r="B69" s="1">
        <f>Qonto!B231</f>
        <v>44398</v>
      </c>
      <c r="C69" t="str">
        <f>Qonto!C231</f>
        <v>THOMAS-BLONDEL Anne-Marie</v>
      </c>
      <c r="D69" t="s">
        <v>76</v>
      </c>
      <c r="E69" s="4">
        <f>Qonto!D231</f>
        <v>27335</v>
      </c>
      <c r="F69" s="4"/>
      <c r="G69" t="s">
        <v>46</v>
      </c>
      <c r="H69" s="4">
        <f t="shared" si="4"/>
        <v>188046.6399999992</v>
      </c>
    </row>
    <row r="70" spans="1:8" x14ac:dyDescent="0.3">
      <c r="A70" s="9" t="s">
        <v>50</v>
      </c>
      <c r="B70" s="1">
        <f>Qonto!B232</f>
        <v>44398</v>
      </c>
      <c r="C70" t="str">
        <f>Qonto!C232</f>
        <v>THOMAS Eric</v>
      </c>
      <c r="D70" t="s">
        <v>76</v>
      </c>
      <c r="E70" s="4">
        <f>Qonto!D232</f>
        <v>27555</v>
      </c>
      <c r="F70" s="4"/>
      <c r="G70" t="s">
        <v>48</v>
      </c>
      <c r="H70" s="4">
        <f t="shared" si="4"/>
        <v>160491.6399999992</v>
      </c>
    </row>
    <row r="71" spans="1:8" x14ac:dyDescent="0.3">
      <c r="A71" s="9" t="s">
        <v>50</v>
      </c>
      <c r="B71" s="1">
        <f>Qonto!B233</f>
        <v>44398</v>
      </c>
      <c r="C71" t="str">
        <f>Qonto!C233</f>
        <v>THOMAS Didier</v>
      </c>
      <c r="E71" s="4">
        <f>Qonto!D233</f>
        <v>27555</v>
      </c>
      <c r="F71" s="4"/>
      <c r="G71" t="s">
        <v>47</v>
      </c>
      <c r="H71" s="4">
        <f t="shared" si="4"/>
        <v>132936.6399999992</v>
      </c>
    </row>
    <row r="72" spans="1:8" x14ac:dyDescent="0.3">
      <c r="A72" s="9" t="s">
        <v>50</v>
      </c>
      <c r="B72" s="1">
        <f>Qonto!B234</f>
        <v>44398</v>
      </c>
      <c r="C72" t="str">
        <f>Qonto!C234</f>
        <v>THOMAS Thibault</v>
      </c>
      <c r="E72" s="4">
        <f>Qonto!D234</f>
        <v>27555</v>
      </c>
      <c r="F72" s="4"/>
      <c r="G72" t="s">
        <v>49</v>
      </c>
      <c r="H72" s="4">
        <f t="shared" si="4"/>
        <v>105381.6399999992</v>
      </c>
    </row>
    <row r="73" spans="1:8" x14ac:dyDescent="0.3">
      <c r="A73" s="9" t="s">
        <v>50</v>
      </c>
      <c r="B73" s="1">
        <f>Qonto!B235</f>
        <v>44409</v>
      </c>
      <c r="C73" t="str">
        <f>Qonto!C235</f>
        <v>Qonto</v>
      </c>
      <c r="E73" s="4"/>
      <c r="F73" s="4">
        <f>Qonto!E235</f>
        <v>12</v>
      </c>
      <c r="G73" t="s">
        <v>8</v>
      </c>
      <c r="H73" s="4">
        <f t="shared" si="4"/>
        <v>105393.6399999992</v>
      </c>
    </row>
    <row r="74" spans="1:8" x14ac:dyDescent="0.3">
      <c r="A74" s="9" t="s">
        <v>50</v>
      </c>
      <c r="B74" s="1">
        <f>Qonto!B236</f>
        <v>44409</v>
      </c>
      <c r="C74" t="str">
        <f>Qonto!C236</f>
        <v>Qonto</v>
      </c>
      <c r="E74" s="4">
        <f>Qonto!D236</f>
        <v>10.8</v>
      </c>
      <c r="F74" s="4"/>
      <c r="G74" t="s">
        <v>8</v>
      </c>
      <c r="H74" s="4">
        <f t="shared" si="4"/>
        <v>105382.8399999992</v>
      </c>
    </row>
    <row r="75" spans="1:8" x14ac:dyDescent="0.3">
      <c r="A75" s="9" t="s">
        <v>50</v>
      </c>
      <c r="B75" s="1">
        <f>Qonto!B237</f>
        <v>44424</v>
      </c>
      <c r="C75" t="str">
        <f>Qonto!C237</f>
        <v>LA POSTE</v>
      </c>
      <c r="E75" s="4">
        <f>Qonto!D237</f>
        <v>77</v>
      </c>
      <c r="F75" s="4"/>
      <c r="G75" t="s">
        <v>107</v>
      </c>
      <c r="H75" s="4">
        <f t="shared" si="4"/>
        <v>105305.8399999992</v>
      </c>
    </row>
    <row r="76" spans="1:8" x14ac:dyDescent="0.3">
      <c r="A76" s="9" t="s">
        <v>50</v>
      </c>
      <c r="B76" s="1">
        <f>Qonto!B238</f>
        <v>44425</v>
      </c>
      <c r="C76" t="str">
        <f>Qonto!C238</f>
        <v>GERASCO Gérance</v>
      </c>
      <c r="E76" s="4"/>
      <c r="F76" s="4">
        <v>32063.74</v>
      </c>
      <c r="G76" t="s">
        <v>170</v>
      </c>
      <c r="H76" s="4">
        <f t="shared" si="4"/>
        <v>137369.5799999992</v>
      </c>
    </row>
    <row r="77" spans="1:8" x14ac:dyDescent="0.3">
      <c r="A77" s="9" t="s">
        <v>50</v>
      </c>
      <c r="B77" s="1">
        <v>44427</v>
      </c>
      <c r="C77" t="str">
        <f>Qonto!C239</f>
        <v>THOMAS-BLONDEL Anne-Marie</v>
      </c>
      <c r="E77" s="4">
        <f>Qonto!D239</f>
        <v>4970</v>
      </c>
      <c r="F77" s="4"/>
      <c r="G77" t="s">
        <v>46</v>
      </c>
      <c r="H77" s="4">
        <f t="shared" si="4"/>
        <v>132399.5799999992</v>
      </c>
    </row>
    <row r="78" spans="1:8" x14ac:dyDescent="0.3">
      <c r="A78" s="9" t="s">
        <v>50</v>
      </c>
      <c r="B78" s="1">
        <v>44427</v>
      </c>
      <c r="C78" t="str">
        <f>Qonto!C240</f>
        <v>THOMAS Eric</v>
      </c>
      <c r="E78" s="4">
        <f>Qonto!D240</f>
        <v>5010</v>
      </c>
      <c r="F78" s="4"/>
      <c r="G78" t="s">
        <v>48</v>
      </c>
      <c r="H78" s="4">
        <f t="shared" si="4"/>
        <v>127389.5799999992</v>
      </c>
    </row>
    <row r="79" spans="1:8" x14ac:dyDescent="0.3">
      <c r="A79" s="9" t="s">
        <v>50</v>
      </c>
      <c r="B79" s="1">
        <v>44427</v>
      </c>
      <c r="C79" t="str">
        <f>Qonto!C241</f>
        <v>THOMAS Didier</v>
      </c>
      <c r="E79" s="4">
        <f>Qonto!D241</f>
        <v>5010</v>
      </c>
      <c r="F79" s="4"/>
      <c r="G79" t="s">
        <v>47</v>
      </c>
      <c r="H79" s="4">
        <f t="shared" si="4"/>
        <v>122379.5799999992</v>
      </c>
    </row>
    <row r="80" spans="1:8" x14ac:dyDescent="0.3">
      <c r="A80" s="9" t="s">
        <v>50</v>
      </c>
      <c r="B80" s="1">
        <v>44427</v>
      </c>
      <c r="C80" t="str">
        <f>Qonto!C242</f>
        <v>THOMAS Thibault</v>
      </c>
      <c r="E80" s="4">
        <f>Qonto!D242</f>
        <v>5010</v>
      </c>
      <c r="F80" s="4"/>
      <c r="G80" t="s">
        <v>49</v>
      </c>
      <c r="H80" s="4">
        <f t="shared" si="4"/>
        <v>117369.5799999992</v>
      </c>
    </row>
    <row r="81" spans="1:8" x14ac:dyDescent="0.3">
      <c r="A81" s="9" t="s">
        <v>50</v>
      </c>
      <c r="B81" s="1">
        <f>Qonto!B243</f>
        <v>44427</v>
      </c>
      <c r="C81" t="str">
        <f>Qonto!C243</f>
        <v>TVA</v>
      </c>
      <c r="E81" s="4">
        <f>Qonto!D243</f>
        <v>27809</v>
      </c>
      <c r="F81" s="4"/>
      <c r="G81" t="s">
        <v>28</v>
      </c>
      <c r="H81" s="4">
        <f t="shared" si="4"/>
        <v>89560.579999999201</v>
      </c>
    </row>
    <row r="82" spans="1:8" x14ac:dyDescent="0.3">
      <c r="A82" s="9" t="s">
        <v>50</v>
      </c>
      <c r="B82" s="1">
        <f>Qonto!B244</f>
        <v>44431</v>
      </c>
      <c r="C82" t="s">
        <v>169</v>
      </c>
      <c r="E82" s="4">
        <f>Qonto!D244</f>
        <v>9</v>
      </c>
      <c r="F82" s="4"/>
      <c r="G82" t="s">
        <v>169</v>
      </c>
      <c r="H82" s="4">
        <f t="shared" si="4"/>
        <v>89551.579999999201</v>
      </c>
    </row>
    <row r="83" spans="1:8" x14ac:dyDescent="0.3">
      <c r="A83" s="9" t="s">
        <v>50</v>
      </c>
      <c r="B83" s="1">
        <f>Qonto!B245</f>
        <v>44448</v>
      </c>
      <c r="C83" t="str">
        <f>Qonto!C245</f>
        <v>LA POSTE</v>
      </c>
      <c r="E83" s="4">
        <f>Qonto!D245</f>
        <v>2.16</v>
      </c>
      <c r="F83" s="4"/>
      <c r="G83" t="s">
        <v>107</v>
      </c>
      <c r="H83" s="4">
        <f t="shared" si="4"/>
        <v>89549.419999999198</v>
      </c>
    </row>
    <row r="84" spans="1:8" x14ac:dyDescent="0.3">
      <c r="A84" s="9" t="s">
        <v>50</v>
      </c>
      <c r="B84" s="1">
        <f>Qonto!B246</f>
        <v>44456</v>
      </c>
      <c r="C84" t="str">
        <f>Qonto!C246</f>
        <v>RANNOU Expertises</v>
      </c>
      <c r="E84" s="4">
        <f>Qonto!D246</f>
        <v>4272</v>
      </c>
      <c r="F84" s="4"/>
      <c r="G84" s="4" t="s">
        <v>180</v>
      </c>
      <c r="H84" s="4">
        <f t="shared" si="4"/>
        <v>85277.419999999198</v>
      </c>
    </row>
    <row r="85" spans="1:8" x14ac:dyDescent="0.3">
      <c r="A85" s="9" t="s">
        <v>50</v>
      </c>
      <c r="B85" s="1">
        <f>Qonto!B247</f>
        <v>44461</v>
      </c>
      <c r="C85" t="str">
        <f>Qonto!C247</f>
        <v>TVA</v>
      </c>
      <c r="E85" s="4">
        <f>Qonto!D247</f>
        <v>5337</v>
      </c>
      <c r="F85" s="4"/>
      <c r="G85" t="s">
        <v>28</v>
      </c>
      <c r="H85" s="4">
        <f t="shared" si="4"/>
        <v>79940.419999999198</v>
      </c>
    </row>
    <row r="86" spans="1:8" x14ac:dyDescent="0.3">
      <c r="A86" s="9" t="s">
        <v>50</v>
      </c>
      <c r="B86" s="1">
        <f>Qonto!B248</f>
        <v>44462</v>
      </c>
      <c r="C86" t="str">
        <f>Qonto!C248</f>
        <v>Infogreffe</v>
      </c>
      <c r="E86" s="4">
        <f>Qonto!D248</f>
        <v>11.27</v>
      </c>
      <c r="F86" s="4"/>
      <c r="G86" t="s">
        <v>65</v>
      </c>
      <c r="H86" s="4">
        <f t="shared" ref="H86:H111" si="5">H85-E86+F86</f>
        <v>79929.149999999194</v>
      </c>
    </row>
    <row r="87" spans="1:8" x14ac:dyDescent="0.3">
      <c r="A87" s="9" t="s">
        <v>50</v>
      </c>
      <c r="B87" s="1">
        <f>Qonto!B249</f>
        <v>44469</v>
      </c>
      <c r="C87" t="str">
        <f>Qonto!C249</f>
        <v>GERASCO Gérance</v>
      </c>
      <c r="E87" s="4"/>
      <c r="F87" s="4">
        <v>8006.46</v>
      </c>
      <c r="G87" t="s">
        <v>170</v>
      </c>
      <c r="H87" s="4">
        <f t="shared" si="5"/>
        <v>87935.6099999992</v>
      </c>
    </row>
    <row r="88" spans="1:8" x14ac:dyDescent="0.3">
      <c r="A88" s="9" t="s">
        <v>50</v>
      </c>
      <c r="B88" s="1">
        <f>Qonto!B250</f>
        <v>44470</v>
      </c>
      <c r="C88" t="str">
        <f>Qonto!C250</f>
        <v>Qonto</v>
      </c>
      <c r="E88" s="4">
        <f>Qonto!D250</f>
        <v>10.8</v>
      </c>
      <c r="F88" s="4"/>
      <c r="G88" t="s">
        <v>8</v>
      </c>
      <c r="H88" s="4">
        <f t="shared" si="5"/>
        <v>87924.809999999197</v>
      </c>
    </row>
    <row r="89" spans="1:8" x14ac:dyDescent="0.3">
      <c r="A89" s="9" t="s">
        <v>50</v>
      </c>
      <c r="B89" s="1">
        <f>Qonto!B251</f>
        <v>44474</v>
      </c>
      <c r="C89" t="str">
        <f>Qonto!C251</f>
        <v>SDC Flandre SUD ASL</v>
      </c>
      <c r="E89" s="4">
        <f>Qonto!D251</f>
        <v>1663.06</v>
      </c>
      <c r="F89" s="4"/>
      <c r="G89" t="s">
        <v>187</v>
      </c>
      <c r="H89" s="4">
        <f t="shared" si="5"/>
        <v>86261.7499999992</v>
      </c>
    </row>
    <row r="90" spans="1:8" x14ac:dyDescent="0.3">
      <c r="A90" s="9" t="s">
        <v>50</v>
      </c>
      <c r="B90" s="1">
        <f>Qonto!B252</f>
        <v>44482</v>
      </c>
      <c r="C90" t="str">
        <f>Qonto!C252</f>
        <v>DGL</v>
      </c>
      <c r="E90" s="4">
        <f>Qonto!D252</f>
        <v>1092</v>
      </c>
      <c r="F90" s="4"/>
      <c r="G90" t="s">
        <v>29</v>
      </c>
      <c r="H90" s="4">
        <f t="shared" si="5"/>
        <v>85169.7499999992</v>
      </c>
    </row>
    <row r="91" spans="1:8" x14ac:dyDescent="0.3">
      <c r="A91" s="9" t="s">
        <v>50</v>
      </c>
      <c r="B91" s="1">
        <f>Qonto!B253</f>
        <v>44487</v>
      </c>
      <c r="C91" t="str">
        <f>Qonto!C253</f>
        <v>GERASCO Gérance</v>
      </c>
      <c r="E91" s="4"/>
      <c r="F91" s="4">
        <v>160000</v>
      </c>
      <c r="G91" t="s">
        <v>170</v>
      </c>
      <c r="H91" s="4">
        <f t="shared" si="5"/>
        <v>245169.74999999919</v>
      </c>
    </row>
    <row r="92" spans="1:8" x14ac:dyDescent="0.3">
      <c r="A92" s="9" t="s">
        <v>50</v>
      </c>
      <c r="B92" s="1">
        <f>Qonto!B254</f>
        <v>44488</v>
      </c>
      <c r="C92" t="str">
        <f>Qonto!C254</f>
        <v>THOMAS-BLONDEL Anne-Marie</v>
      </c>
      <c r="E92" s="4">
        <f>Qonto!D254</f>
        <v>32305</v>
      </c>
      <c r="F92" s="4"/>
      <c r="G92" t="s">
        <v>46</v>
      </c>
      <c r="H92" s="4">
        <f t="shared" si="5"/>
        <v>212864.74999999919</v>
      </c>
    </row>
    <row r="93" spans="1:8" x14ac:dyDescent="0.3">
      <c r="A93" s="9" t="s">
        <v>50</v>
      </c>
      <c r="B93" s="1">
        <f>Qonto!B255</f>
        <v>44488</v>
      </c>
      <c r="C93" t="str">
        <f>Qonto!C255</f>
        <v>THOMAS Eric</v>
      </c>
      <c r="E93" s="4">
        <f>Qonto!D255</f>
        <v>32565</v>
      </c>
      <c r="F93" s="4"/>
      <c r="G93" t="s">
        <v>48</v>
      </c>
      <c r="H93" s="4">
        <f t="shared" si="5"/>
        <v>180299.74999999919</v>
      </c>
    </row>
    <row r="94" spans="1:8" x14ac:dyDescent="0.3">
      <c r="A94" s="9" t="s">
        <v>50</v>
      </c>
      <c r="B94" s="1">
        <f>Qonto!B256</f>
        <v>44488</v>
      </c>
      <c r="C94" t="str">
        <f>Qonto!C256</f>
        <v>THOMAS Didier</v>
      </c>
      <c r="E94" s="4">
        <f>Qonto!D256</f>
        <v>32565</v>
      </c>
      <c r="F94" s="4"/>
      <c r="G94" t="s">
        <v>47</v>
      </c>
      <c r="H94" s="4">
        <f t="shared" si="5"/>
        <v>147734.74999999919</v>
      </c>
    </row>
    <row r="95" spans="1:8" x14ac:dyDescent="0.3">
      <c r="A95" s="9" t="s">
        <v>50</v>
      </c>
      <c r="B95" s="1">
        <f>Qonto!B257</f>
        <v>44488</v>
      </c>
      <c r="C95" t="str">
        <f>Qonto!C257</f>
        <v>THOMAS Thibault</v>
      </c>
      <c r="E95" s="4">
        <f>Qonto!D257</f>
        <v>32565</v>
      </c>
      <c r="F95" s="4"/>
      <c r="G95" t="s">
        <v>49</v>
      </c>
      <c r="H95" s="4">
        <f t="shared" si="5"/>
        <v>115169.74999999919</v>
      </c>
    </row>
    <row r="96" spans="1:8" x14ac:dyDescent="0.3">
      <c r="A96" s="9" t="s">
        <v>50</v>
      </c>
      <c r="B96" s="1">
        <f>Qonto!B258</f>
        <v>44491</v>
      </c>
      <c r="C96" t="str">
        <f>Qonto!C258</f>
        <v>Infogreffe</v>
      </c>
      <c r="E96" s="4">
        <f>Qonto!D258</f>
        <v>62.08</v>
      </c>
      <c r="F96" s="4"/>
      <c r="G96" t="s">
        <v>65</v>
      </c>
      <c r="H96" s="4">
        <f t="shared" si="5"/>
        <v>115107.66999999918</v>
      </c>
    </row>
    <row r="97" spans="1:8" x14ac:dyDescent="0.3">
      <c r="A97" s="9" t="s">
        <v>50</v>
      </c>
      <c r="B97" s="1">
        <f>Qonto!B259</f>
        <v>44494</v>
      </c>
      <c r="C97" t="str">
        <f>Qonto!C259</f>
        <v>Taxes Foncières</v>
      </c>
      <c r="E97" s="4">
        <f>Qonto!D259</f>
        <v>26783</v>
      </c>
      <c r="F97" s="4"/>
      <c r="G97" s="4" t="s">
        <v>30</v>
      </c>
      <c r="H97" s="4">
        <f t="shared" si="5"/>
        <v>88324.669999999183</v>
      </c>
    </row>
    <row r="98" spans="1:8" x14ac:dyDescent="0.3">
      <c r="A98" s="9" t="s">
        <v>50</v>
      </c>
      <c r="B98" s="1">
        <f>Qonto!B260</f>
        <v>44498</v>
      </c>
      <c r="C98" t="str">
        <f>Qonto!C260</f>
        <v>Infogreffe</v>
      </c>
      <c r="E98" s="4">
        <f>Qonto!D260</f>
        <v>2.8</v>
      </c>
      <c r="F98" s="4"/>
      <c r="G98" t="s">
        <v>65</v>
      </c>
      <c r="H98" s="4">
        <f t="shared" si="5"/>
        <v>88321.86999999918</v>
      </c>
    </row>
    <row r="99" spans="1:8" x14ac:dyDescent="0.3">
      <c r="A99" s="9" t="s">
        <v>50</v>
      </c>
      <c r="B99" s="1">
        <f>Qonto!B261</f>
        <v>44501</v>
      </c>
      <c r="C99" t="str">
        <f>Qonto!C261</f>
        <v>Qonto</v>
      </c>
      <c r="E99" s="4">
        <f>Qonto!D261</f>
        <v>10.8</v>
      </c>
      <c r="F99" s="4"/>
      <c r="G99" t="s">
        <v>8</v>
      </c>
      <c r="H99" s="4">
        <f t="shared" si="5"/>
        <v>88311.069999999178</v>
      </c>
    </row>
    <row r="100" spans="1:8" x14ac:dyDescent="0.3">
      <c r="A100" s="9" t="s">
        <v>50</v>
      </c>
      <c r="B100" s="1">
        <f>Qonto!B262</f>
        <v>44518</v>
      </c>
      <c r="C100" t="str">
        <f>Qonto!C262</f>
        <v>LA POSTE</v>
      </c>
      <c r="E100" s="4">
        <f>Qonto!D262</f>
        <v>6.06</v>
      </c>
      <c r="F100" s="4"/>
      <c r="G100" t="s">
        <v>107</v>
      </c>
      <c r="H100" s="4">
        <f t="shared" si="5"/>
        <v>88305.00999999918</v>
      </c>
    </row>
    <row r="101" spans="1:8" x14ac:dyDescent="0.3">
      <c r="A101" s="9" t="s">
        <v>50</v>
      </c>
      <c r="B101" s="1">
        <f>Qonto!B263</f>
        <v>44519</v>
      </c>
      <c r="C101" t="str">
        <f>Qonto!C263</f>
        <v>TVA</v>
      </c>
      <c r="E101" s="4">
        <f>Qonto!D263</f>
        <v>25592</v>
      </c>
      <c r="F101" s="4"/>
      <c r="G101" t="s">
        <v>28</v>
      </c>
      <c r="H101" s="4">
        <f t="shared" si="5"/>
        <v>62713.00999999918</v>
      </c>
    </row>
    <row r="102" spans="1:8" x14ac:dyDescent="0.3">
      <c r="A102" s="9" t="s">
        <v>50</v>
      </c>
      <c r="B102" s="1">
        <f>Qonto!B264</f>
        <v>44520</v>
      </c>
      <c r="C102" t="str">
        <f>Qonto!C264</f>
        <v>RANNOU Expertises</v>
      </c>
      <c r="E102" s="4">
        <f>Qonto!D264</f>
        <v>4272</v>
      </c>
      <c r="F102" s="4"/>
      <c r="G102" s="4" t="s">
        <v>180</v>
      </c>
      <c r="H102" s="4">
        <f t="shared" si="5"/>
        <v>58441.00999999918</v>
      </c>
    </row>
    <row r="103" spans="1:8" x14ac:dyDescent="0.3">
      <c r="A103" s="9" t="s">
        <v>50</v>
      </c>
      <c r="B103" s="1">
        <f>Qonto!B265</f>
        <v>44531</v>
      </c>
      <c r="C103" t="str">
        <f>Qonto!C265</f>
        <v>TT / rbst frais</v>
      </c>
      <c r="E103" s="4">
        <f>Qonto!D265</f>
        <v>862.64</v>
      </c>
      <c r="F103" s="4"/>
      <c r="G103" t="s">
        <v>58</v>
      </c>
      <c r="H103" s="4">
        <f t="shared" si="5"/>
        <v>57578.36999999918</v>
      </c>
    </row>
    <row r="104" spans="1:8" x14ac:dyDescent="0.3">
      <c r="A104" s="9" t="s">
        <v>50</v>
      </c>
      <c r="B104" s="1">
        <f>Qonto!B266</f>
        <v>44531</v>
      </c>
      <c r="C104" t="str">
        <f>Qonto!C266</f>
        <v>Qonto</v>
      </c>
      <c r="E104" s="4">
        <f>Qonto!D266</f>
        <v>10.8</v>
      </c>
      <c r="F104" s="4"/>
      <c r="G104" t="s">
        <v>8</v>
      </c>
      <c r="H104" s="4">
        <f t="shared" si="5"/>
        <v>57567.569999999178</v>
      </c>
    </row>
    <row r="105" spans="1:8" x14ac:dyDescent="0.3">
      <c r="A105" s="9" t="s">
        <v>50</v>
      </c>
      <c r="B105" s="1">
        <f>Qonto!B267</f>
        <v>44532</v>
      </c>
      <c r="C105" t="str">
        <f>Qonto!C267</f>
        <v>TT / rbst frais</v>
      </c>
      <c r="E105" s="4">
        <f>Qonto!D267</f>
        <v>97</v>
      </c>
      <c r="F105" s="4"/>
      <c r="G105" t="s">
        <v>58</v>
      </c>
      <c r="H105" s="4">
        <f t="shared" si="5"/>
        <v>57470.569999999178</v>
      </c>
    </row>
    <row r="106" spans="1:8" x14ac:dyDescent="0.3">
      <c r="A106" s="9" t="s">
        <v>50</v>
      </c>
      <c r="B106" s="1">
        <f>Qonto!B268</f>
        <v>44537</v>
      </c>
      <c r="C106" t="str">
        <f>Qonto!C268</f>
        <v>LA POSTE</v>
      </c>
      <c r="E106" s="4">
        <f>Qonto!D268</f>
        <v>18.45</v>
      </c>
      <c r="F106" s="4"/>
      <c r="G106" t="s">
        <v>107</v>
      </c>
      <c r="H106" s="4">
        <f t="shared" si="5"/>
        <v>57452.11999999918</v>
      </c>
    </row>
    <row r="107" spans="1:8" x14ac:dyDescent="0.3">
      <c r="A107" s="9" t="s">
        <v>50</v>
      </c>
      <c r="B107" s="1">
        <f>Qonto!B269</f>
        <v>44545</v>
      </c>
      <c r="C107" t="str">
        <f>Qonto!C269</f>
        <v>LPF Associés</v>
      </c>
      <c r="E107" s="4">
        <f>Qonto!D269</f>
        <v>121.01</v>
      </c>
      <c r="F107" s="4"/>
      <c r="G107" t="s">
        <v>231</v>
      </c>
      <c r="H107" s="4">
        <f t="shared" si="5"/>
        <v>57331.109999999178</v>
      </c>
    </row>
    <row r="108" spans="1:8" x14ac:dyDescent="0.3">
      <c r="A108" s="9" t="s">
        <v>50</v>
      </c>
      <c r="B108" s="1">
        <f>Qonto!B270</f>
        <v>44557</v>
      </c>
      <c r="C108" t="str">
        <f>Qonto!C270</f>
        <v>THOMAS-BLONDEL Anne-Marie</v>
      </c>
      <c r="E108" s="4">
        <f>Qonto!D270</f>
        <v>9940</v>
      </c>
      <c r="F108" s="4"/>
      <c r="G108" t="s">
        <v>46</v>
      </c>
      <c r="H108" s="4">
        <f t="shared" si="5"/>
        <v>47391.109999999178</v>
      </c>
    </row>
    <row r="109" spans="1:8" x14ac:dyDescent="0.3">
      <c r="A109" s="9" t="s">
        <v>50</v>
      </c>
      <c r="B109" s="1">
        <f>Qonto!B271</f>
        <v>44557</v>
      </c>
      <c r="C109" t="str">
        <f>Qonto!C271</f>
        <v>THOMAS Eric</v>
      </c>
      <c r="E109" s="4">
        <f>Qonto!D271</f>
        <v>10020</v>
      </c>
      <c r="F109" s="4"/>
      <c r="G109" t="s">
        <v>48</v>
      </c>
      <c r="H109" s="4">
        <f t="shared" si="5"/>
        <v>37371.109999999178</v>
      </c>
    </row>
    <row r="110" spans="1:8" x14ac:dyDescent="0.3">
      <c r="A110" s="9" t="s">
        <v>50</v>
      </c>
      <c r="B110" s="1">
        <f>Qonto!B272</f>
        <v>44557</v>
      </c>
      <c r="C110" t="str">
        <f>Qonto!C272</f>
        <v>THOMAS Didier</v>
      </c>
      <c r="E110" s="4">
        <f>Qonto!D272</f>
        <v>10020</v>
      </c>
      <c r="F110" s="4"/>
      <c r="G110" t="s">
        <v>47</v>
      </c>
      <c r="H110" s="4">
        <f t="shared" si="5"/>
        <v>27351.109999999178</v>
      </c>
    </row>
    <row r="111" spans="1:8" x14ac:dyDescent="0.3">
      <c r="A111" s="9" t="s">
        <v>50</v>
      </c>
      <c r="B111" s="1">
        <f>Qonto!B273</f>
        <v>44557</v>
      </c>
      <c r="C111" t="str">
        <f>Qonto!C273</f>
        <v>THOMAS Thibault</v>
      </c>
      <c r="E111" s="4">
        <f>Qonto!D273</f>
        <v>10020</v>
      </c>
      <c r="F111" s="4"/>
      <c r="G111" t="s">
        <v>49</v>
      </c>
      <c r="H111" s="4">
        <f t="shared" si="5"/>
        <v>17331.109999999178</v>
      </c>
    </row>
  </sheetData>
  <autoFilter ref="A3:G3" xr:uid="{00000000-0009-0000-0000-000003000000}"/>
  <sortState xmlns:xlrd2="http://schemas.microsoft.com/office/spreadsheetml/2017/richdata2" ref="A88:H95">
    <sortCondition ref="B88:B95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03"/>
  <sheetViews>
    <sheetView topLeftCell="A58" workbookViewId="0">
      <selection activeCell="G77" sqref="G77"/>
    </sheetView>
  </sheetViews>
  <sheetFormatPr baseColWidth="10" defaultRowHeight="14.4" x14ac:dyDescent="0.3"/>
  <cols>
    <col min="1" max="1" width="11.5546875" style="9"/>
    <col min="2" max="2" width="10.5546875" bestFit="1" customWidth="1"/>
    <col min="3" max="3" width="27" bestFit="1" customWidth="1"/>
    <col min="4" max="4" width="11.21875" bestFit="1" customWidth="1"/>
    <col min="5" max="5" width="10" bestFit="1" customWidth="1"/>
    <col min="6" max="6" width="10.33203125" bestFit="1" customWidth="1"/>
    <col min="7" max="7" width="27" bestFit="1" customWidth="1"/>
  </cols>
  <sheetData>
    <row r="3" spans="1:8" x14ac:dyDescent="0.3">
      <c r="A3" s="9" t="s">
        <v>51</v>
      </c>
      <c r="B3" s="9" t="s">
        <v>52</v>
      </c>
      <c r="C3" s="9" t="s">
        <v>53</v>
      </c>
      <c r="D3" s="9" t="s">
        <v>54</v>
      </c>
      <c r="E3" s="9" t="s">
        <v>11</v>
      </c>
      <c r="F3" s="9" t="s">
        <v>12</v>
      </c>
      <c r="G3" s="9" t="s">
        <v>55</v>
      </c>
      <c r="H3" s="9" t="s">
        <v>81</v>
      </c>
    </row>
    <row r="4" spans="1:8" x14ac:dyDescent="0.3">
      <c r="A4" s="9" t="s">
        <v>56</v>
      </c>
      <c r="B4" s="1">
        <f>BNP!B358</f>
        <v>43833</v>
      </c>
      <c r="C4" t="str">
        <f>BNP!C358</f>
        <v>Télématique</v>
      </c>
      <c r="E4" s="8">
        <f>BNP!F358</f>
        <v>17.28</v>
      </c>
      <c r="F4" s="4"/>
      <c r="G4" t="s">
        <v>13</v>
      </c>
      <c r="H4" s="4">
        <f>BNP!J$356-E4+F4</f>
        <v>67.730000003501772</v>
      </c>
    </row>
    <row r="5" spans="1:8" x14ac:dyDescent="0.3">
      <c r="A5" s="9" t="s">
        <v>56</v>
      </c>
      <c r="B5" s="1">
        <f>BNP!B359</f>
        <v>43865</v>
      </c>
      <c r="C5" t="str">
        <f>BNP!C359</f>
        <v>Télématique</v>
      </c>
      <c r="E5" s="8">
        <f>BNP!F359</f>
        <v>17.28</v>
      </c>
      <c r="F5" s="4"/>
      <c r="G5" t="s">
        <v>13</v>
      </c>
      <c r="H5" s="4">
        <f t="shared" ref="H5:H10" si="0">H4-E5+F5</f>
        <v>50.450000003501771</v>
      </c>
    </row>
    <row r="6" spans="1:8" x14ac:dyDescent="0.3">
      <c r="A6" s="9" t="s">
        <v>56</v>
      </c>
      <c r="B6" s="1">
        <f>BNP!B360</f>
        <v>43893</v>
      </c>
      <c r="C6" t="str">
        <f>BNP!C360</f>
        <v>Télématique</v>
      </c>
      <c r="E6" s="8">
        <f>BNP!F360</f>
        <v>17.28</v>
      </c>
      <c r="F6" s="4"/>
      <c r="G6" t="s">
        <v>13</v>
      </c>
      <c r="H6" s="4">
        <f t="shared" si="0"/>
        <v>33.170000003501769</v>
      </c>
    </row>
    <row r="7" spans="1:8" x14ac:dyDescent="0.3">
      <c r="A7" s="9" t="s">
        <v>56</v>
      </c>
      <c r="B7" s="1">
        <f>BNP!B361</f>
        <v>43927</v>
      </c>
      <c r="C7" t="str">
        <f>BNP!C361</f>
        <v>Télématique</v>
      </c>
      <c r="E7" s="8">
        <f>BNP!F361</f>
        <v>17.28</v>
      </c>
      <c r="F7" s="4"/>
      <c r="G7" t="s">
        <v>13</v>
      </c>
      <c r="H7" s="4">
        <f t="shared" si="0"/>
        <v>15.890000003501768</v>
      </c>
    </row>
    <row r="8" spans="1:8" x14ac:dyDescent="0.3">
      <c r="A8" s="9" t="s">
        <v>56</v>
      </c>
      <c r="B8" s="1">
        <f>BNP!B362</f>
        <v>43927</v>
      </c>
      <c r="C8" t="str">
        <f>BNP!C362</f>
        <v>Virement Qonto</v>
      </c>
      <c r="E8" s="8">
        <f>BNP!F362</f>
        <v>0</v>
      </c>
      <c r="F8" s="4">
        <v>150</v>
      </c>
      <c r="G8" t="s">
        <v>135</v>
      </c>
      <c r="H8" s="4">
        <f t="shared" si="0"/>
        <v>165.89000000350177</v>
      </c>
    </row>
    <row r="9" spans="1:8" x14ac:dyDescent="0.3">
      <c r="A9" s="9" t="s">
        <v>56</v>
      </c>
      <c r="B9" s="1">
        <f>BNP!B363</f>
        <v>43956</v>
      </c>
      <c r="C9" t="str">
        <f>BNP!C363</f>
        <v>Télématique</v>
      </c>
      <c r="E9" s="8">
        <f>BNP!F363</f>
        <v>17.28</v>
      </c>
      <c r="F9" s="4"/>
      <c r="G9" t="s">
        <v>13</v>
      </c>
      <c r="H9" s="4">
        <f t="shared" si="0"/>
        <v>148.61000000350177</v>
      </c>
    </row>
    <row r="10" spans="1:8" x14ac:dyDescent="0.3">
      <c r="A10" s="9" t="s">
        <v>56</v>
      </c>
      <c r="B10" s="1">
        <f>BNP!B364</f>
        <v>43985</v>
      </c>
      <c r="C10" t="str">
        <f>BNP!C364</f>
        <v>Télématique</v>
      </c>
      <c r="E10" s="8">
        <f>BNP!F364</f>
        <v>17.28</v>
      </c>
      <c r="F10" s="4"/>
      <c r="G10" t="s">
        <v>13</v>
      </c>
      <c r="H10" s="4">
        <f t="shared" si="0"/>
        <v>131.33000000350177</v>
      </c>
    </row>
    <row r="11" spans="1:8" x14ac:dyDescent="0.3">
      <c r="A11" s="9" t="s">
        <v>56</v>
      </c>
      <c r="B11" s="1">
        <f>BNP!B365</f>
        <v>44014</v>
      </c>
      <c r="C11" t="str">
        <f>BNP!C365</f>
        <v>Télématique</v>
      </c>
      <c r="E11" s="8">
        <f>BNP!F365</f>
        <v>17.28</v>
      </c>
      <c r="F11" s="4"/>
      <c r="G11" t="s">
        <v>13</v>
      </c>
      <c r="H11" s="4">
        <f t="shared" ref="H11:H14" si="1">H10-E11+F11</f>
        <v>114.05000000350176</v>
      </c>
    </row>
    <row r="12" spans="1:8" x14ac:dyDescent="0.3">
      <c r="A12" s="9" t="s">
        <v>56</v>
      </c>
      <c r="B12" s="1">
        <f>BNP!B366</f>
        <v>44046</v>
      </c>
      <c r="C12" t="str">
        <f>BNP!C366</f>
        <v>Forfait gestion titres</v>
      </c>
      <c r="E12" s="8">
        <f>BNP!F366</f>
        <v>15</v>
      </c>
      <c r="F12" s="4"/>
      <c r="G12" t="s">
        <v>43</v>
      </c>
      <c r="H12" s="4">
        <f t="shared" si="1"/>
        <v>99.050000003501765</v>
      </c>
    </row>
    <row r="13" spans="1:8" x14ac:dyDescent="0.3">
      <c r="A13" s="9" t="s">
        <v>56</v>
      </c>
      <c r="B13" s="1">
        <f>BNP!B367</f>
        <v>44047</v>
      </c>
      <c r="C13" t="str">
        <f>BNP!C367</f>
        <v>Télématique</v>
      </c>
      <c r="E13" s="8">
        <f>BNP!F367</f>
        <v>17.28</v>
      </c>
      <c r="F13" s="4"/>
      <c r="G13" t="s">
        <v>13</v>
      </c>
      <c r="H13" s="4">
        <f t="shared" si="1"/>
        <v>81.770000003501764</v>
      </c>
    </row>
    <row r="14" spans="1:8" x14ac:dyDescent="0.3">
      <c r="A14" s="9" t="s">
        <v>56</v>
      </c>
      <c r="B14" s="1">
        <f>BNP!B368</f>
        <v>44076</v>
      </c>
      <c r="C14" t="str">
        <f>BNP!C368</f>
        <v>Télématique</v>
      </c>
      <c r="E14" s="8">
        <f>BNP!F368</f>
        <v>17.28</v>
      </c>
      <c r="F14" s="4"/>
      <c r="G14" t="s">
        <v>13</v>
      </c>
      <c r="H14" s="4">
        <f t="shared" si="1"/>
        <v>64.490000003501763</v>
      </c>
    </row>
    <row r="15" spans="1:8" x14ac:dyDescent="0.3">
      <c r="A15" s="9" t="s">
        <v>56</v>
      </c>
      <c r="B15" s="1">
        <f>BNP!B369</f>
        <v>44106</v>
      </c>
      <c r="C15" t="str">
        <f>BNP!C369</f>
        <v>Télématique</v>
      </c>
      <c r="E15" s="8">
        <f>BNP!F369</f>
        <v>17.28</v>
      </c>
      <c r="F15" s="4"/>
      <c r="G15" t="s">
        <v>13</v>
      </c>
      <c r="H15" s="4">
        <f t="shared" ref="H15" si="2">H14-E15+F15</f>
        <v>47.210000003501762</v>
      </c>
    </row>
    <row r="16" spans="1:8" x14ac:dyDescent="0.3">
      <c r="A16" s="9" t="s">
        <v>56</v>
      </c>
      <c r="B16" s="1">
        <f>BNP!B370</f>
        <v>44138</v>
      </c>
      <c r="C16" t="str">
        <f>BNP!C370</f>
        <v>Télématique</v>
      </c>
      <c r="E16" s="8">
        <f>BNP!F370</f>
        <v>17.28</v>
      </c>
      <c r="F16" s="4"/>
      <c r="G16" t="s">
        <v>13</v>
      </c>
      <c r="H16" s="4">
        <f t="shared" ref="H16" si="3">H15-E16+F16</f>
        <v>29.93000000350176</v>
      </c>
    </row>
    <row r="17" spans="1:8" x14ac:dyDescent="0.3">
      <c r="A17" s="9" t="s">
        <v>56</v>
      </c>
      <c r="B17" s="1">
        <f>BNP!B371</f>
        <v>44167</v>
      </c>
      <c r="C17" t="str">
        <f>BNP!C371</f>
        <v>Télématique</v>
      </c>
      <c r="E17" s="8">
        <f>BNP!F371</f>
        <v>17.28</v>
      </c>
      <c r="F17" s="4"/>
      <c r="G17" t="s">
        <v>13</v>
      </c>
      <c r="H17" s="4">
        <f t="shared" ref="H17" si="4">H16-E17+F17</f>
        <v>12.650000003501759</v>
      </c>
    </row>
    <row r="18" spans="1:8" x14ac:dyDescent="0.3">
      <c r="A18" s="9" t="s">
        <v>56</v>
      </c>
      <c r="B18" s="1">
        <f>BNP!B372</f>
        <v>44169</v>
      </c>
      <c r="C18" t="str">
        <f>BNP!C372</f>
        <v>Virement Qonto</v>
      </c>
      <c r="E18" s="8">
        <f>BNP!F372</f>
        <v>0</v>
      </c>
      <c r="F18" s="4">
        <v>91.03</v>
      </c>
      <c r="G18" t="s">
        <v>13</v>
      </c>
      <c r="H18" s="4">
        <f t="shared" ref="H18" si="5">H17-E18+F18</f>
        <v>103.68000000350176</v>
      </c>
    </row>
    <row r="19" spans="1:8" x14ac:dyDescent="0.3">
      <c r="A19" s="9" t="s">
        <v>50</v>
      </c>
      <c r="B19" s="1">
        <f>Qonto!B97</f>
        <v>43832</v>
      </c>
      <c r="C19" t="str">
        <f>Qonto!C97</f>
        <v>Qonto</v>
      </c>
      <c r="D19" t="s">
        <v>76</v>
      </c>
      <c r="E19" s="4">
        <f>Qonto!D97</f>
        <v>10.8</v>
      </c>
      <c r="F19" s="4"/>
      <c r="G19" t="s">
        <v>8</v>
      </c>
      <c r="H19" s="4">
        <f>Qonto!$F$95-E19+F19</f>
        <v>51229.659999999843</v>
      </c>
    </row>
    <row r="20" spans="1:8" x14ac:dyDescent="0.3">
      <c r="A20" s="9" t="s">
        <v>50</v>
      </c>
      <c r="B20" s="1">
        <f>Qonto!B98</f>
        <v>43837</v>
      </c>
      <c r="C20" t="str">
        <f>Qonto!C98</f>
        <v>GERLOGE GERANCE</v>
      </c>
      <c r="D20" t="s">
        <v>4</v>
      </c>
      <c r="E20" s="4"/>
      <c r="F20" s="4">
        <f>Qonto!E98</f>
        <v>150000</v>
      </c>
      <c r="G20" t="s">
        <v>7</v>
      </c>
      <c r="H20" s="4">
        <f t="shared" ref="H20:H52" si="6">H19-E20+F20</f>
        <v>201229.65999999986</v>
      </c>
    </row>
    <row r="21" spans="1:8" x14ac:dyDescent="0.3">
      <c r="A21" s="9" t="s">
        <v>50</v>
      </c>
      <c r="B21" s="1">
        <f>Qonto!B99</f>
        <v>43837</v>
      </c>
      <c r="C21" t="str">
        <f>Qonto!C99</f>
        <v>THOMAS-BLONDEL Anne-Marie</v>
      </c>
      <c r="D21" t="s">
        <v>4</v>
      </c>
      <c r="E21" s="4">
        <f>Qonto!D99</f>
        <v>29820</v>
      </c>
      <c r="F21" s="4"/>
      <c r="G21" t="s">
        <v>46</v>
      </c>
      <c r="H21" s="4">
        <f t="shared" si="6"/>
        <v>171409.65999999986</v>
      </c>
    </row>
    <row r="22" spans="1:8" x14ac:dyDescent="0.3">
      <c r="A22" s="9" t="s">
        <v>50</v>
      </c>
      <c r="B22" s="1">
        <f>Qonto!B100</f>
        <v>43837</v>
      </c>
      <c r="C22" t="str">
        <f>Qonto!C100</f>
        <v>THOMAS Eric</v>
      </c>
      <c r="D22" t="s">
        <v>4</v>
      </c>
      <c r="E22" s="4">
        <f>Qonto!D100</f>
        <v>30060</v>
      </c>
      <c r="F22" s="4"/>
      <c r="G22" t="s">
        <v>48</v>
      </c>
      <c r="H22" s="4">
        <f t="shared" si="6"/>
        <v>141349.65999999986</v>
      </c>
    </row>
    <row r="23" spans="1:8" x14ac:dyDescent="0.3">
      <c r="A23" s="9" t="s">
        <v>50</v>
      </c>
      <c r="B23" s="1">
        <f>Qonto!B101</f>
        <v>43837</v>
      </c>
      <c r="C23" t="str">
        <f>Qonto!C101</f>
        <v>THOMAS Didier</v>
      </c>
      <c r="D23" t="s">
        <v>4</v>
      </c>
      <c r="E23" s="4">
        <f>Qonto!D101</f>
        <v>30060</v>
      </c>
      <c r="F23" s="4"/>
      <c r="G23" t="s">
        <v>47</v>
      </c>
      <c r="H23" s="4">
        <f t="shared" si="6"/>
        <v>111289.65999999986</v>
      </c>
    </row>
    <row r="24" spans="1:8" x14ac:dyDescent="0.3">
      <c r="A24" s="9" t="s">
        <v>50</v>
      </c>
      <c r="B24" s="1">
        <f>Qonto!B102</f>
        <v>43837</v>
      </c>
      <c r="C24" t="str">
        <f>Qonto!C102</f>
        <v>THOMAS Thibault</v>
      </c>
      <c r="D24" t="s">
        <v>4</v>
      </c>
      <c r="E24" s="4">
        <f>Qonto!D102</f>
        <v>30060</v>
      </c>
      <c r="F24" s="4"/>
      <c r="G24" t="s">
        <v>49</v>
      </c>
      <c r="H24" s="4">
        <f t="shared" si="6"/>
        <v>81229.659999999858</v>
      </c>
    </row>
    <row r="25" spans="1:8" x14ac:dyDescent="0.3">
      <c r="A25" s="9" t="s">
        <v>50</v>
      </c>
      <c r="B25" s="1">
        <f>Qonto!B103</f>
        <v>43851</v>
      </c>
      <c r="C25" t="str">
        <f>Qonto!C103</f>
        <v>Shurgard</v>
      </c>
      <c r="D25" t="s">
        <v>76</v>
      </c>
      <c r="E25" s="4">
        <f>Qonto!D103</f>
        <v>3933.54</v>
      </c>
      <c r="F25" s="4"/>
      <c r="G25" t="s">
        <v>10</v>
      </c>
      <c r="H25" s="4">
        <f t="shared" si="6"/>
        <v>77296.119999999864</v>
      </c>
    </row>
    <row r="26" spans="1:8" x14ac:dyDescent="0.3">
      <c r="A26" s="9" t="s">
        <v>50</v>
      </c>
      <c r="B26" s="1">
        <f>Qonto!B104</f>
        <v>43852</v>
      </c>
      <c r="C26" t="str">
        <f>Qonto!C104</f>
        <v>TVA</v>
      </c>
      <c r="D26" t="s">
        <v>76</v>
      </c>
      <c r="E26" s="4">
        <f>Qonto!D104</f>
        <v>5535</v>
      </c>
      <c r="F26" s="4"/>
      <c r="G26" t="s">
        <v>28</v>
      </c>
      <c r="H26" s="4">
        <f t="shared" si="6"/>
        <v>71761.119999999864</v>
      </c>
    </row>
    <row r="27" spans="1:8" x14ac:dyDescent="0.3">
      <c r="A27" s="9" t="s">
        <v>50</v>
      </c>
      <c r="B27" s="1">
        <f>Qonto!B105</f>
        <v>43860</v>
      </c>
      <c r="C27" t="str">
        <f>Qonto!C105</f>
        <v>DGL</v>
      </c>
      <c r="D27" t="s">
        <v>4</v>
      </c>
      <c r="E27" s="4">
        <f>Qonto!D105</f>
        <v>1121.1099999999999</v>
      </c>
      <c r="F27" s="4"/>
      <c r="G27" t="s">
        <v>29</v>
      </c>
      <c r="H27" s="4">
        <f t="shared" si="6"/>
        <v>70640.009999999864</v>
      </c>
    </row>
    <row r="28" spans="1:8" x14ac:dyDescent="0.3">
      <c r="A28" s="9" t="s">
        <v>50</v>
      </c>
      <c r="B28" s="1">
        <f>Qonto!B106</f>
        <v>43863</v>
      </c>
      <c r="C28" t="str">
        <f>Qonto!C106</f>
        <v>Qonto</v>
      </c>
      <c r="D28" t="s">
        <v>76</v>
      </c>
      <c r="E28" s="4">
        <f>Qonto!D106</f>
        <v>10.8</v>
      </c>
      <c r="F28" s="4"/>
      <c r="G28" t="s">
        <v>8</v>
      </c>
      <c r="H28" s="4">
        <f t="shared" si="6"/>
        <v>70629.209999999861</v>
      </c>
    </row>
    <row r="29" spans="1:8" x14ac:dyDescent="0.3">
      <c r="A29" s="9" t="s">
        <v>50</v>
      </c>
      <c r="B29" s="1">
        <f>Qonto!B107</f>
        <v>43873</v>
      </c>
      <c r="C29" t="str">
        <f>Qonto!C107</f>
        <v>VERIF.com</v>
      </c>
      <c r="D29" t="s">
        <v>76</v>
      </c>
      <c r="E29" s="4">
        <f>Qonto!D107</f>
        <v>28.44</v>
      </c>
      <c r="F29" s="4"/>
      <c r="G29" t="s">
        <v>57</v>
      </c>
      <c r="H29" s="4">
        <f t="shared" si="6"/>
        <v>70600.769999999859</v>
      </c>
    </row>
    <row r="30" spans="1:8" x14ac:dyDescent="0.3">
      <c r="A30" s="9" t="s">
        <v>50</v>
      </c>
      <c r="B30" s="1">
        <f>Qonto!B108</f>
        <v>43874</v>
      </c>
      <c r="C30" t="str">
        <f>Qonto!C108</f>
        <v>Groupe ROUGE</v>
      </c>
      <c r="D30" t="s">
        <v>4</v>
      </c>
      <c r="E30" s="4">
        <f>Qonto!D108</f>
        <v>12985.16</v>
      </c>
      <c r="F30" s="4"/>
      <c r="G30" t="s">
        <v>57</v>
      </c>
      <c r="H30" s="4">
        <f t="shared" si="6"/>
        <v>57615.609999999855</v>
      </c>
    </row>
    <row r="31" spans="1:8" x14ac:dyDescent="0.3">
      <c r="A31" s="9" t="s">
        <v>50</v>
      </c>
      <c r="B31" s="1">
        <f>Qonto!B109</f>
        <v>43880</v>
      </c>
      <c r="C31" t="str">
        <f>Qonto!C109</f>
        <v>TVA</v>
      </c>
      <c r="D31" t="s">
        <v>76</v>
      </c>
      <c r="E31" s="4">
        <f>Qonto!D109</f>
        <v>23854</v>
      </c>
      <c r="F31" s="4"/>
      <c r="G31" t="s">
        <v>28</v>
      </c>
      <c r="H31" s="4">
        <f t="shared" si="6"/>
        <v>33761.609999999855</v>
      </c>
    </row>
    <row r="32" spans="1:8" x14ac:dyDescent="0.3">
      <c r="A32" s="9" t="s">
        <v>50</v>
      </c>
      <c r="B32" s="1">
        <f>Qonto!B110</f>
        <v>43892</v>
      </c>
      <c r="C32" t="str">
        <f>Qonto!C110</f>
        <v>Qonto</v>
      </c>
      <c r="D32" t="s">
        <v>76</v>
      </c>
      <c r="E32" s="4">
        <f>Qonto!D110</f>
        <v>10.8</v>
      </c>
      <c r="F32" s="4"/>
      <c r="G32" t="s">
        <v>8</v>
      </c>
      <c r="H32" s="4">
        <f t="shared" si="6"/>
        <v>33750.809999999852</v>
      </c>
    </row>
    <row r="33" spans="1:8" x14ac:dyDescent="0.3">
      <c r="A33" s="9" t="s">
        <v>50</v>
      </c>
      <c r="B33" s="1">
        <f>Qonto!B111</f>
        <v>43900</v>
      </c>
      <c r="C33" t="str">
        <f>Qonto!C111</f>
        <v>LA POSTE 344770</v>
      </c>
      <c r="E33" s="4">
        <f>Qonto!D111</f>
        <v>6.65</v>
      </c>
      <c r="F33" s="4"/>
      <c r="G33" t="s">
        <v>107</v>
      </c>
      <c r="H33" s="4">
        <f t="shared" si="6"/>
        <v>33744.159999999851</v>
      </c>
    </row>
    <row r="34" spans="1:8" x14ac:dyDescent="0.3">
      <c r="A34" s="9" t="s">
        <v>50</v>
      </c>
      <c r="B34" s="1">
        <f>Qonto!B112</f>
        <v>43920</v>
      </c>
      <c r="C34" t="str">
        <f>Qonto!C112</f>
        <v>GERLOGE GERANCE</v>
      </c>
      <c r="D34" t="s">
        <v>4</v>
      </c>
      <c r="E34" s="4"/>
      <c r="F34" s="4">
        <f>Qonto!E112</f>
        <v>43811.37</v>
      </c>
      <c r="G34" t="s">
        <v>7</v>
      </c>
      <c r="H34" s="4">
        <f t="shared" si="6"/>
        <v>77555.529999999853</v>
      </c>
    </row>
    <row r="35" spans="1:8" x14ac:dyDescent="0.3">
      <c r="A35" s="9" t="s">
        <v>50</v>
      </c>
      <c r="B35" s="1">
        <f>Qonto!B113</f>
        <v>43920</v>
      </c>
      <c r="C35" t="str">
        <f>Qonto!C113</f>
        <v>THOMAS-BLONDEL Anne-Marie</v>
      </c>
      <c r="D35" t="s">
        <v>76</v>
      </c>
      <c r="E35" s="4">
        <f>Qonto!D113</f>
        <v>4970</v>
      </c>
      <c r="F35" s="4"/>
      <c r="G35" t="s">
        <v>46</v>
      </c>
      <c r="H35" s="4">
        <f t="shared" si="6"/>
        <v>72585.529999999853</v>
      </c>
    </row>
    <row r="36" spans="1:8" x14ac:dyDescent="0.3">
      <c r="A36" s="9" t="s">
        <v>50</v>
      </c>
      <c r="B36" s="1">
        <f>Qonto!B114</f>
        <v>43920</v>
      </c>
      <c r="C36" t="str">
        <f>Qonto!C114</f>
        <v>THOMAS Eric</v>
      </c>
      <c r="D36" t="s">
        <v>4</v>
      </c>
      <c r="E36" s="4">
        <f>Qonto!D114</f>
        <v>5010</v>
      </c>
      <c r="F36" s="4"/>
      <c r="G36" t="s">
        <v>48</v>
      </c>
      <c r="H36" s="4">
        <f t="shared" si="6"/>
        <v>67575.529999999853</v>
      </c>
    </row>
    <row r="37" spans="1:8" x14ac:dyDescent="0.3">
      <c r="A37" s="9" t="s">
        <v>50</v>
      </c>
      <c r="B37" s="1">
        <f>Qonto!B115</f>
        <v>43920</v>
      </c>
      <c r="C37" t="str">
        <f>Qonto!C115</f>
        <v>THOMAS Didier</v>
      </c>
      <c r="D37" t="s">
        <v>4</v>
      </c>
      <c r="E37" s="4">
        <f>Qonto!D115</f>
        <v>5010</v>
      </c>
      <c r="F37" s="4"/>
      <c r="G37" t="s">
        <v>47</v>
      </c>
      <c r="H37" s="4">
        <f t="shared" si="6"/>
        <v>62565.529999999853</v>
      </c>
    </row>
    <row r="38" spans="1:8" x14ac:dyDescent="0.3">
      <c r="A38" s="9" t="s">
        <v>50</v>
      </c>
      <c r="B38" s="1">
        <f>Qonto!B116</f>
        <v>43920</v>
      </c>
      <c r="C38" t="str">
        <f>Qonto!C116</f>
        <v>THOMAS Thibault</v>
      </c>
      <c r="D38" t="s">
        <v>4</v>
      </c>
      <c r="E38" s="4">
        <f>Qonto!D116</f>
        <v>5010</v>
      </c>
      <c r="F38" s="4"/>
      <c r="G38" t="s">
        <v>49</v>
      </c>
      <c r="H38" s="4">
        <f t="shared" si="6"/>
        <v>57555.529999999853</v>
      </c>
    </row>
    <row r="39" spans="1:8" x14ac:dyDescent="0.3">
      <c r="A39" s="9" t="s">
        <v>50</v>
      </c>
      <c r="B39" s="1">
        <f>Qonto!B117</f>
        <v>43923</v>
      </c>
      <c r="C39" t="str">
        <f>Qonto!C117</f>
        <v>Qonto</v>
      </c>
      <c r="D39" t="s">
        <v>76</v>
      </c>
      <c r="E39" s="4">
        <f>Qonto!D117</f>
        <v>10.8</v>
      </c>
      <c r="F39" s="4"/>
      <c r="G39" t="s">
        <v>8</v>
      </c>
      <c r="H39" s="4">
        <f t="shared" si="6"/>
        <v>57544.72999999985</v>
      </c>
    </row>
    <row r="40" spans="1:8" x14ac:dyDescent="0.3">
      <c r="A40" s="9" t="s">
        <v>50</v>
      </c>
      <c r="B40" s="1">
        <f>Qonto!B118</f>
        <v>43927</v>
      </c>
      <c r="C40" t="str">
        <f>Qonto!C118</f>
        <v>Virement BNP</v>
      </c>
      <c r="D40" t="s">
        <v>4</v>
      </c>
      <c r="E40" s="4">
        <f>Qonto!D118</f>
        <v>150</v>
      </c>
      <c r="F40" s="4"/>
      <c r="G40" t="s">
        <v>135</v>
      </c>
      <c r="H40" s="4">
        <f t="shared" si="6"/>
        <v>57394.72999999985</v>
      </c>
    </row>
    <row r="41" spans="1:8" x14ac:dyDescent="0.3">
      <c r="A41" s="9" t="s">
        <v>50</v>
      </c>
      <c r="B41" s="1">
        <f>Qonto!B119</f>
        <v>43940</v>
      </c>
      <c r="C41" t="str">
        <f>Qonto!C119</f>
        <v>TVA</v>
      </c>
      <c r="D41" t="s">
        <v>76</v>
      </c>
      <c r="E41" s="4">
        <f>Qonto!D119</f>
        <v>6704</v>
      </c>
      <c r="F41" s="4"/>
      <c r="G41" t="s">
        <v>28</v>
      </c>
      <c r="H41" s="4">
        <f t="shared" si="6"/>
        <v>50690.72999999985</v>
      </c>
    </row>
    <row r="42" spans="1:8" x14ac:dyDescent="0.3">
      <c r="A42" s="9" t="s">
        <v>50</v>
      </c>
      <c r="B42" s="1">
        <f>Qonto!B120</f>
        <v>43953</v>
      </c>
      <c r="C42" t="str">
        <f>Qonto!C120</f>
        <v>Qonto</v>
      </c>
      <c r="D42" t="s">
        <v>76</v>
      </c>
      <c r="E42" s="4">
        <f>Qonto!D120</f>
        <v>10.8</v>
      </c>
      <c r="F42" s="4"/>
      <c r="G42" t="s">
        <v>8</v>
      </c>
      <c r="H42" s="4">
        <f t="shared" si="6"/>
        <v>50679.929999999847</v>
      </c>
    </row>
    <row r="43" spans="1:8" x14ac:dyDescent="0.3">
      <c r="A43" s="9" t="s">
        <v>50</v>
      </c>
      <c r="B43" s="1">
        <f>Qonto!B121</f>
        <v>43969</v>
      </c>
      <c r="C43" t="str">
        <f>Qonto!C121</f>
        <v>DGFIP SIE PARIS 16E SUD / CVAE</v>
      </c>
      <c r="D43" t="s">
        <v>76</v>
      </c>
      <c r="E43" s="4">
        <f>Qonto!D121</f>
        <v>257</v>
      </c>
      <c r="F43" s="4"/>
      <c r="G43" t="s">
        <v>24</v>
      </c>
      <c r="H43" s="4">
        <f t="shared" si="6"/>
        <v>50422.929999999847</v>
      </c>
    </row>
    <row r="44" spans="1:8" x14ac:dyDescent="0.3">
      <c r="A44" s="9" t="s">
        <v>50</v>
      </c>
      <c r="B44" s="1">
        <f>Qonto!B122</f>
        <v>43983</v>
      </c>
      <c r="C44" t="str">
        <f>Qonto!C122</f>
        <v>GERLOGE GERANCE</v>
      </c>
      <c r="D44" t="s">
        <v>4</v>
      </c>
      <c r="E44" s="4"/>
      <c r="F44" s="4">
        <f>Qonto!E122</f>
        <v>150000</v>
      </c>
      <c r="G44" t="s">
        <v>7</v>
      </c>
      <c r="H44" s="4">
        <f t="shared" si="6"/>
        <v>200422.92999999985</v>
      </c>
    </row>
    <row r="45" spans="1:8" x14ac:dyDescent="0.3">
      <c r="A45" s="9" t="s">
        <v>50</v>
      </c>
      <c r="B45" s="1">
        <f>Qonto!B123</f>
        <v>43984</v>
      </c>
      <c r="C45" t="str">
        <f>Qonto!C123</f>
        <v>THOMAS-BLONDEL Anne-Marie</v>
      </c>
      <c r="D45" t="s">
        <v>4</v>
      </c>
      <c r="E45" s="4">
        <f>Qonto!D123</f>
        <v>37275</v>
      </c>
      <c r="F45" s="4"/>
      <c r="G45" t="s">
        <v>46</v>
      </c>
      <c r="H45" s="4">
        <f t="shared" si="6"/>
        <v>163147.92999999985</v>
      </c>
    </row>
    <row r="46" spans="1:8" x14ac:dyDescent="0.3">
      <c r="A46" s="9" t="s">
        <v>50</v>
      </c>
      <c r="B46" s="1">
        <f>Qonto!B124</f>
        <v>43984</v>
      </c>
      <c r="C46" t="str">
        <f>Qonto!C124</f>
        <v>THOMAS Eric</v>
      </c>
      <c r="D46" t="s">
        <v>4</v>
      </c>
      <c r="E46" s="4">
        <f>Qonto!D124</f>
        <v>37575</v>
      </c>
      <c r="F46" s="4"/>
      <c r="G46" t="s">
        <v>48</v>
      </c>
      <c r="H46" s="4">
        <f t="shared" si="6"/>
        <v>125572.92999999985</v>
      </c>
    </row>
    <row r="47" spans="1:8" x14ac:dyDescent="0.3">
      <c r="A47" s="9" t="s">
        <v>50</v>
      </c>
      <c r="B47" s="1">
        <f>Qonto!B125</f>
        <v>43984</v>
      </c>
      <c r="C47" t="str">
        <f>Qonto!C125</f>
        <v>THOMAS Didier</v>
      </c>
      <c r="D47" t="s">
        <v>4</v>
      </c>
      <c r="E47" s="4">
        <f>Qonto!D125</f>
        <v>37575</v>
      </c>
      <c r="F47" s="4"/>
      <c r="G47" t="s">
        <v>47</v>
      </c>
      <c r="H47" s="4">
        <f t="shared" si="6"/>
        <v>87997.929999999847</v>
      </c>
    </row>
    <row r="48" spans="1:8" x14ac:dyDescent="0.3">
      <c r="A48" s="9" t="s">
        <v>50</v>
      </c>
      <c r="B48" s="1">
        <f>Qonto!B126</f>
        <v>43984</v>
      </c>
      <c r="C48" t="str">
        <f>Qonto!C126</f>
        <v>THOMAS Thibault</v>
      </c>
      <c r="D48" t="s">
        <v>4</v>
      </c>
      <c r="E48" s="4">
        <f>Qonto!D126</f>
        <v>37575</v>
      </c>
      <c r="F48" s="4"/>
      <c r="G48" t="s">
        <v>49</v>
      </c>
      <c r="H48" s="4">
        <f t="shared" si="6"/>
        <v>50422.929999999847</v>
      </c>
    </row>
    <row r="49" spans="1:9" x14ac:dyDescent="0.3">
      <c r="A49" s="9" t="s">
        <v>50</v>
      </c>
      <c r="B49" s="1">
        <f>Qonto!B127</f>
        <v>43984</v>
      </c>
      <c r="C49" t="str">
        <f>Qonto!C127</f>
        <v>Qonto</v>
      </c>
      <c r="D49" t="s">
        <v>76</v>
      </c>
      <c r="E49" s="4">
        <f>Qonto!D127</f>
        <v>10.8</v>
      </c>
      <c r="F49" s="4"/>
      <c r="G49" t="s">
        <v>8</v>
      </c>
      <c r="H49" s="4">
        <f t="shared" si="6"/>
        <v>50412.129999999845</v>
      </c>
    </row>
    <row r="50" spans="1:9" x14ac:dyDescent="0.3">
      <c r="A50" s="9" t="s">
        <v>50</v>
      </c>
      <c r="B50" s="1">
        <f>Qonto!B128</f>
        <v>43985</v>
      </c>
      <c r="C50" t="str">
        <f>Qonto!C128</f>
        <v>Qonto</v>
      </c>
      <c r="D50" t="s">
        <v>4</v>
      </c>
      <c r="E50" s="4">
        <f>Qonto!D128</f>
        <v>50412.13</v>
      </c>
      <c r="F50" s="4"/>
      <c r="G50" t="s">
        <v>135</v>
      </c>
      <c r="H50" s="4">
        <f t="shared" si="6"/>
        <v>-1.5279510989785194E-10</v>
      </c>
    </row>
    <row r="51" spans="1:9" x14ac:dyDescent="0.3">
      <c r="A51" s="9" t="s">
        <v>50</v>
      </c>
      <c r="B51" s="1">
        <f>Qonto!B129</f>
        <v>43986</v>
      </c>
      <c r="C51" t="str">
        <f>Qonto!C129</f>
        <v>Qonto</v>
      </c>
      <c r="D51" t="s">
        <v>4</v>
      </c>
      <c r="E51" s="4"/>
      <c r="F51" s="4">
        <f>Qonto!E129</f>
        <v>50412.13</v>
      </c>
      <c r="G51" t="s">
        <v>135</v>
      </c>
      <c r="H51" s="4">
        <f t="shared" si="6"/>
        <v>50412.129999999845</v>
      </c>
    </row>
    <row r="52" spans="1:9" x14ac:dyDescent="0.3">
      <c r="A52" s="9" t="s">
        <v>50</v>
      </c>
      <c r="B52" s="1">
        <f>Qonto!B130</f>
        <v>43986</v>
      </c>
      <c r="C52" t="str">
        <f>Qonto!C130</f>
        <v>Qonto</v>
      </c>
      <c r="D52" t="s">
        <v>76</v>
      </c>
      <c r="E52" s="4">
        <f>Qonto!D130</f>
        <v>0.36</v>
      </c>
      <c r="F52" s="4"/>
      <c r="G52" t="s">
        <v>8</v>
      </c>
      <c r="H52" s="4">
        <f t="shared" si="6"/>
        <v>50411.769999999844</v>
      </c>
      <c r="I52" t="s">
        <v>141</v>
      </c>
    </row>
    <row r="53" spans="1:9" x14ac:dyDescent="0.3">
      <c r="A53" s="9" t="s">
        <v>50</v>
      </c>
      <c r="B53" s="1">
        <f>Qonto!B131</f>
        <v>44012</v>
      </c>
      <c r="C53" t="str">
        <f>Qonto!C131</f>
        <v>GERLOGE GERANCE</v>
      </c>
      <c r="D53" t="s">
        <v>4</v>
      </c>
      <c r="E53" s="4"/>
      <c r="F53" s="4">
        <f>Qonto!E131</f>
        <v>43876.65</v>
      </c>
      <c r="G53" t="s">
        <v>7</v>
      </c>
      <c r="H53" s="4">
        <v>43876.65</v>
      </c>
      <c r="I53" t="s">
        <v>140</v>
      </c>
    </row>
    <row r="54" spans="1:9" x14ac:dyDescent="0.3">
      <c r="A54" s="9" t="s">
        <v>50</v>
      </c>
      <c r="B54" s="1">
        <f>Qonto!B132</f>
        <v>44012</v>
      </c>
      <c r="C54" t="str">
        <f>Qonto!C132</f>
        <v>Qonto</v>
      </c>
      <c r="D54" t="s">
        <v>4</v>
      </c>
      <c r="E54" s="4">
        <f>Qonto!D132</f>
        <v>43833.65</v>
      </c>
      <c r="F54" s="4"/>
      <c r="G54" t="s">
        <v>135</v>
      </c>
      <c r="H54" s="4">
        <f t="shared" ref="H54:H55" si="7">H53-E54+F54</f>
        <v>43</v>
      </c>
      <c r="I54" t="s">
        <v>140</v>
      </c>
    </row>
    <row r="55" spans="1:9" x14ac:dyDescent="0.3">
      <c r="A55" s="9" t="s">
        <v>50</v>
      </c>
      <c r="B55" s="1">
        <f>Qonto!B133</f>
        <v>44012</v>
      </c>
      <c r="C55" t="str">
        <f>Qonto!C133</f>
        <v>Qonto</v>
      </c>
      <c r="D55" t="s">
        <v>4</v>
      </c>
      <c r="E55" s="4">
        <f>Qonto!D133</f>
        <v>43</v>
      </c>
      <c r="F55" s="4"/>
      <c r="G55" t="s">
        <v>135</v>
      </c>
      <c r="H55" s="4">
        <f t="shared" si="7"/>
        <v>0</v>
      </c>
      <c r="I55" t="s">
        <v>140</v>
      </c>
    </row>
    <row r="56" spans="1:9" x14ac:dyDescent="0.3">
      <c r="A56" s="9" t="s">
        <v>50</v>
      </c>
      <c r="B56" s="1">
        <v>44013</v>
      </c>
      <c r="C56" t="str">
        <f>Qonto!C134</f>
        <v>Qonto</v>
      </c>
      <c r="D56" t="s">
        <v>4</v>
      </c>
      <c r="E56" s="4">
        <f>Qonto!D134</f>
        <v>0</v>
      </c>
      <c r="F56" s="4">
        <f>Qonto!E134</f>
        <v>43833.65</v>
      </c>
      <c r="G56" t="s">
        <v>135</v>
      </c>
      <c r="H56" s="4">
        <f>H52-E56+F56</f>
        <v>94245.419999999838</v>
      </c>
      <c r="I56" t="s">
        <v>141</v>
      </c>
    </row>
    <row r="57" spans="1:9" x14ac:dyDescent="0.3">
      <c r="A57" s="9" t="s">
        <v>50</v>
      </c>
      <c r="B57" s="1">
        <v>44013</v>
      </c>
      <c r="C57" t="str">
        <f>Qonto!C135</f>
        <v>Qonto</v>
      </c>
      <c r="D57" t="s">
        <v>4</v>
      </c>
      <c r="E57" s="4">
        <f>Qonto!D135</f>
        <v>0</v>
      </c>
      <c r="F57" s="4">
        <f>Qonto!E135</f>
        <v>43</v>
      </c>
      <c r="G57" t="s">
        <v>135</v>
      </c>
      <c r="H57" s="4">
        <f t="shared" ref="H57:H63" si="8">H56-E57+F57</f>
        <v>94288.419999999838</v>
      </c>
    </row>
    <row r="58" spans="1:9" x14ac:dyDescent="0.3">
      <c r="A58" s="9" t="s">
        <v>50</v>
      </c>
      <c r="B58" s="1">
        <f>Qonto!B136</f>
        <v>44015</v>
      </c>
      <c r="C58" t="str">
        <f>Qonto!C136</f>
        <v>Qonto</v>
      </c>
      <c r="D58" t="s">
        <v>76</v>
      </c>
      <c r="E58" s="4">
        <f>Qonto!D136</f>
        <v>10.8</v>
      </c>
      <c r="F58" s="4"/>
      <c r="G58" t="s">
        <v>8</v>
      </c>
      <c r="H58" s="4">
        <f t="shared" si="8"/>
        <v>94277.619999999835</v>
      </c>
    </row>
    <row r="59" spans="1:9" x14ac:dyDescent="0.3">
      <c r="A59" s="9" t="s">
        <v>50</v>
      </c>
      <c r="B59" s="1">
        <f>Qonto!B137</f>
        <v>44015</v>
      </c>
      <c r="C59" t="str">
        <f>Qonto!C137</f>
        <v>GERLOGE GERANCE</v>
      </c>
      <c r="D59" t="s">
        <v>4</v>
      </c>
      <c r="E59" s="4"/>
      <c r="F59" s="4">
        <f>Qonto!E137</f>
        <v>150000</v>
      </c>
      <c r="G59" t="s">
        <v>7</v>
      </c>
      <c r="H59" s="4">
        <f t="shared" si="8"/>
        <v>244277.61999999982</v>
      </c>
    </row>
    <row r="60" spans="1:9" x14ac:dyDescent="0.3">
      <c r="A60" s="9" t="s">
        <v>50</v>
      </c>
      <c r="B60" s="1">
        <f>Qonto!B138</f>
        <v>44015</v>
      </c>
      <c r="C60" t="str">
        <f>Qonto!C138</f>
        <v>THOMAS-BLONDEL Anne-Marie</v>
      </c>
      <c r="D60" t="s">
        <v>4</v>
      </c>
      <c r="E60" s="4">
        <f>Qonto!D138</f>
        <v>37275</v>
      </c>
      <c r="F60" s="4"/>
      <c r="G60" t="s">
        <v>46</v>
      </c>
      <c r="H60" s="4">
        <f t="shared" si="8"/>
        <v>207002.61999999982</v>
      </c>
    </row>
    <row r="61" spans="1:9" x14ac:dyDescent="0.3">
      <c r="A61" s="9" t="s">
        <v>50</v>
      </c>
      <c r="B61" s="1">
        <f>Qonto!B139</f>
        <v>44015</v>
      </c>
      <c r="C61" t="str">
        <f>Qonto!C139</f>
        <v>THOMAS Eric</v>
      </c>
      <c r="D61" t="s">
        <v>4</v>
      </c>
      <c r="E61" s="4">
        <f>Qonto!D139</f>
        <v>37575</v>
      </c>
      <c r="F61" s="4"/>
      <c r="G61" t="s">
        <v>48</v>
      </c>
      <c r="H61" s="4">
        <f t="shared" si="8"/>
        <v>169427.61999999982</v>
      </c>
    </row>
    <row r="62" spans="1:9" x14ac:dyDescent="0.3">
      <c r="A62" s="9" t="s">
        <v>50</v>
      </c>
      <c r="B62" s="1">
        <f>Qonto!B140</f>
        <v>44015</v>
      </c>
      <c r="C62" t="str">
        <f>Qonto!C140</f>
        <v>THOMAS Didier</v>
      </c>
      <c r="D62" t="s">
        <v>4</v>
      </c>
      <c r="E62" s="4">
        <f>Qonto!D140</f>
        <v>37575</v>
      </c>
      <c r="F62" s="4"/>
      <c r="G62" t="s">
        <v>47</v>
      </c>
      <c r="H62" s="4">
        <f t="shared" si="8"/>
        <v>131852.61999999982</v>
      </c>
    </row>
    <row r="63" spans="1:9" x14ac:dyDescent="0.3">
      <c r="A63" s="9" t="s">
        <v>50</v>
      </c>
      <c r="B63" s="1">
        <f>Qonto!B141</f>
        <v>44015</v>
      </c>
      <c r="C63" t="str">
        <f>Qonto!C141</f>
        <v>THOMAS Thibault</v>
      </c>
      <c r="D63" t="s">
        <v>4</v>
      </c>
      <c r="E63" s="4">
        <f>Qonto!D141</f>
        <v>37575</v>
      </c>
      <c r="F63" s="4"/>
      <c r="G63" t="s">
        <v>49</v>
      </c>
      <c r="H63" s="4">
        <f t="shared" si="8"/>
        <v>94277.619999999821</v>
      </c>
    </row>
    <row r="64" spans="1:9" x14ac:dyDescent="0.3">
      <c r="A64" s="9" t="s">
        <v>50</v>
      </c>
      <c r="B64" s="1">
        <f>Qonto!B142</f>
        <v>44031</v>
      </c>
      <c r="C64" t="str">
        <f>Qonto!C142</f>
        <v>TVA</v>
      </c>
      <c r="D64" t="s">
        <v>76</v>
      </c>
      <c r="E64" s="4">
        <f>Qonto!D142</f>
        <v>31727</v>
      </c>
      <c r="F64" s="4"/>
      <c r="G64" t="s">
        <v>28</v>
      </c>
      <c r="H64" s="4">
        <f t="shared" ref="H64:H73" si="9">H63-E64+F64</f>
        <v>62550.619999999821</v>
      </c>
    </row>
    <row r="65" spans="1:8" x14ac:dyDescent="0.3">
      <c r="A65" s="9" t="s">
        <v>50</v>
      </c>
      <c r="B65" s="1">
        <f>Qonto!B143</f>
        <v>44039</v>
      </c>
      <c r="C65" t="str">
        <f>Qonto!C143</f>
        <v>DGL</v>
      </c>
      <c r="D65" t="s">
        <v>4</v>
      </c>
      <c r="E65" s="4">
        <f>Qonto!D143</f>
        <v>1104</v>
      </c>
      <c r="F65" s="4"/>
      <c r="G65" t="s">
        <v>29</v>
      </c>
      <c r="H65" s="4">
        <f t="shared" si="9"/>
        <v>61446.619999999821</v>
      </c>
    </row>
    <row r="66" spans="1:8" x14ac:dyDescent="0.3">
      <c r="A66" s="9" t="s">
        <v>50</v>
      </c>
      <c r="B66" s="1">
        <f>Qonto!B144</f>
        <v>44046</v>
      </c>
      <c r="C66" t="str">
        <f>Qonto!C144</f>
        <v>Qonto</v>
      </c>
      <c r="D66" t="s">
        <v>76</v>
      </c>
      <c r="E66" s="4">
        <f>Qonto!D144</f>
        <v>10.8</v>
      </c>
      <c r="F66" s="4"/>
      <c r="G66" t="s">
        <v>8</v>
      </c>
      <c r="H66" s="4">
        <f t="shared" si="9"/>
        <v>61435.819999999818</v>
      </c>
    </row>
    <row r="67" spans="1:8" x14ac:dyDescent="0.3">
      <c r="A67" s="9" t="s">
        <v>50</v>
      </c>
      <c r="B67" s="1">
        <f>Qonto!B145</f>
        <v>44062</v>
      </c>
      <c r="C67" t="str">
        <f>Qonto!C145</f>
        <v>TVA</v>
      </c>
      <c r="D67" t="s">
        <v>76</v>
      </c>
      <c r="E67" s="4">
        <f>Qonto!D145</f>
        <v>24811</v>
      </c>
      <c r="F67" s="4"/>
      <c r="G67" t="s">
        <v>28</v>
      </c>
      <c r="H67" s="4">
        <f t="shared" si="9"/>
        <v>36624.819999999818</v>
      </c>
    </row>
    <row r="68" spans="1:8" x14ac:dyDescent="0.3">
      <c r="A68" s="9" t="s">
        <v>50</v>
      </c>
      <c r="B68" s="1">
        <f>Qonto!B146</f>
        <v>44077</v>
      </c>
      <c r="C68" t="str">
        <f>Qonto!C146</f>
        <v>Qonto</v>
      </c>
      <c r="D68" t="s">
        <v>76</v>
      </c>
      <c r="E68" s="4">
        <f>Qonto!D146</f>
        <v>10.8</v>
      </c>
      <c r="F68" s="4"/>
      <c r="G68" t="s">
        <v>8</v>
      </c>
      <c r="H68" s="4">
        <f t="shared" si="9"/>
        <v>36614.019999999815</v>
      </c>
    </row>
    <row r="69" spans="1:8" x14ac:dyDescent="0.3">
      <c r="A69" s="9" t="s">
        <v>50</v>
      </c>
      <c r="B69" s="1">
        <f>Qonto!B147</f>
        <v>44081</v>
      </c>
      <c r="C69" t="str">
        <f>Qonto!C147</f>
        <v>Carrefour Les Ulis</v>
      </c>
      <c r="E69" s="4">
        <f>Qonto!D147</f>
        <v>13.8</v>
      </c>
      <c r="F69" s="4"/>
      <c r="G69" t="s">
        <v>91</v>
      </c>
      <c r="H69" s="4">
        <f t="shared" si="9"/>
        <v>36600.219999999812</v>
      </c>
    </row>
    <row r="70" spans="1:8" x14ac:dyDescent="0.3">
      <c r="A70" s="9" t="s">
        <v>50</v>
      </c>
      <c r="B70" s="1">
        <f>Qonto!B148</f>
        <v>44098</v>
      </c>
      <c r="C70" t="str">
        <f>Qonto!C148</f>
        <v>LA POSTE 344770</v>
      </c>
      <c r="E70" s="4">
        <f>Qonto!D148</f>
        <v>19.95</v>
      </c>
      <c r="F70" s="4"/>
      <c r="G70" t="s">
        <v>107</v>
      </c>
      <c r="H70" s="4">
        <f t="shared" si="9"/>
        <v>36580.269999999815</v>
      </c>
    </row>
    <row r="71" spans="1:8" x14ac:dyDescent="0.3">
      <c r="A71" s="9" t="s">
        <v>50</v>
      </c>
      <c r="B71" s="1">
        <f>Qonto!B149</f>
        <v>44098</v>
      </c>
      <c r="C71" t="str">
        <f>Qonto!C149</f>
        <v>Qonto</v>
      </c>
      <c r="D71" t="s">
        <v>76</v>
      </c>
      <c r="E71" s="4">
        <f>Qonto!D149</f>
        <v>7.2</v>
      </c>
      <c r="F71" s="4"/>
      <c r="G71" t="s">
        <v>8</v>
      </c>
      <c r="H71" s="4">
        <f t="shared" si="9"/>
        <v>36573.069999999818</v>
      </c>
    </row>
    <row r="72" spans="1:8" x14ac:dyDescent="0.3">
      <c r="A72" s="9" t="s">
        <v>50</v>
      </c>
      <c r="B72" s="1">
        <f>Qonto!B150</f>
        <v>44098</v>
      </c>
      <c r="C72" t="str">
        <f>Qonto!C150</f>
        <v>DGL</v>
      </c>
      <c r="D72" t="s">
        <v>4</v>
      </c>
      <c r="E72" s="4">
        <f>Qonto!D150</f>
        <v>1050</v>
      </c>
      <c r="F72" s="4"/>
      <c r="G72" t="s">
        <v>29</v>
      </c>
      <c r="H72" s="4">
        <f t="shared" si="9"/>
        <v>35523.069999999818</v>
      </c>
    </row>
    <row r="73" spans="1:8" x14ac:dyDescent="0.3">
      <c r="A73" s="9" t="s">
        <v>50</v>
      </c>
      <c r="B73" s="1">
        <f>Qonto!B151</f>
        <v>44099</v>
      </c>
      <c r="C73" t="str">
        <f>Qonto!C151</f>
        <v>Qonto</v>
      </c>
      <c r="D73" t="s">
        <v>76</v>
      </c>
      <c r="E73" s="4"/>
      <c r="F73" s="4">
        <f>Qonto!E151</f>
        <v>7.2</v>
      </c>
      <c r="G73" t="s">
        <v>8</v>
      </c>
      <c r="H73" s="4">
        <f t="shared" si="9"/>
        <v>35530.269999999815</v>
      </c>
    </row>
    <row r="74" spans="1:8" x14ac:dyDescent="0.3">
      <c r="A74" s="9" t="s">
        <v>50</v>
      </c>
      <c r="B74" s="1">
        <f>Qonto!B152</f>
        <v>44104</v>
      </c>
      <c r="C74" t="str">
        <f>Qonto!C152</f>
        <v>Qonto</v>
      </c>
      <c r="D74" t="s">
        <v>76</v>
      </c>
      <c r="E74" s="4"/>
      <c r="F74" s="4">
        <f>Qonto!E152</f>
        <v>0.72</v>
      </c>
      <c r="G74" t="s">
        <v>8</v>
      </c>
      <c r="H74" s="4">
        <f t="shared" ref="H74:H93" si="10">H73-E74+F74</f>
        <v>35530.989999999816</v>
      </c>
    </row>
    <row r="75" spans="1:8" x14ac:dyDescent="0.3">
      <c r="A75" s="9" t="s">
        <v>50</v>
      </c>
      <c r="B75" s="1">
        <f>Qonto!B153</f>
        <v>44105</v>
      </c>
      <c r="C75" t="str">
        <f>Qonto!C153</f>
        <v>GERLOGE GERANCE</v>
      </c>
      <c r="D75" t="s">
        <v>4</v>
      </c>
      <c r="E75" s="4"/>
      <c r="F75" s="4">
        <f>Qonto!E153</f>
        <v>53124.92</v>
      </c>
      <c r="G75" t="s">
        <v>7</v>
      </c>
      <c r="H75" s="4">
        <f t="shared" si="10"/>
        <v>88655.909999999814</v>
      </c>
    </row>
    <row r="76" spans="1:8" x14ac:dyDescent="0.3">
      <c r="A76" s="9" t="s">
        <v>50</v>
      </c>
      <c r="B76" s="1">
        <f>Qonto!B154</f>
        <v>44105</v>
      </c>
      <c r="C76" t="str">
        <f>Qonto!C154</f>
        <v>Qonto</v>
      </c>
      <c r="D76" t="s">
        <v>76</v>
      </c>
      <c r="E76" s="4">
        <f>Qonto!D154</f>
        <v>10.8</v>
      </c>
      <c r="F76" s="4"/>
      <c r="G76" t="s">
        <v>8</v>
      </c>
      <c r="H76" s="4">
        <f t="shared" si="10"/>
        <v>88645.109999999811</v>
      </c>
    </row>
    <row r="77" spans="1:8" x14ac:dyDescent="0.3">
      <c r="A77" s="9" t="s">
        <v>50</v>
      </c>
      <c r="B77" s="1">
        <f>Qonto!B155</f>
        <v>44107</v>
      </c>
      <c r="C77" t="str">
        <f>Qonto!C155</f>
        <v>Bureau Vallée</v>
      </c>
      <c r="E77" s="4">
        <f>Qonto!D155</f>
        <v>62.99</v>
      </c>
      <c r="F77" s="4"/>
      <c r="G77" t="s">
        <v>91</v>
      </c>
      <c r="H77" s="4">
        <f t="shared" si="10"/>
        <v>88582.119999999806</v>
      </c>
    </row>
    <row r="78" spans="1:8" x14ac:dyDescent="0.3">
      <c r="A78" s="9" t="s">
        <v>50</v>
      </c>
      <c r="B78" s="1">
        <f>Qonto!B156</f>
        <v>44110</v>
      </c>
      <c r="C78" t="str">
        <f>Qonto!C156</f>
        <v>GERLOGE GERANCE</v>
      </c>
      <c r="D78" t="s">
        <v>4</v>
      </c>
      <c r="E78" s="4"/>
      <c r="F78" s="4">
        <f>Qonto!E156</f>
        <v>150000</v>
      </c>
      <c r="G78" t="s">
        <v>7</v>
      </c>
      <c r="H78" s="4">
        <f t="shared" si="10"/>
        <v>238582.11999999982</v>
      </c>
    </row>
    <row r="79" spans="1:8" x14ac:dyDescent="0.3">
      <c r="A79" s="9" t="s">
        <v>50</v>
      </c>
      <c r="B79" s="1">
        <f>Qonto!B157</f>
        <v>44107</v>
      </c>
      <c r="C79" t="str">
        <f>Qonto!C157</f>
        <v>THOMAS-BLONDEL Anne-Marie</v>
      </c>
      <c r="D79" t="s">
        <v>4</v>
      </c>
      <c r="E79" s="4">
        <f>Qonto!D157</f>
        <v>32305</v>
      </c>
      <c r="F79" s="4"/>
      <c r="G79" t="s">
        <v>46</v>
      </c>
      <c r="H79" s="4">
        <f t="shared" si="10"/>
        <v>206277.11999999982</v>
      </c>
    </row>
    <row r="80" spans="1:8" x14ac:dyDescent="0.3">
      <c r="A80" s="9" t="s">
        <v>50</v>
      </c>
      <c r="B80" s="1">
        <f>Qonto!B158</f>
        <v>44107</v>
      </c>
      <c r="C80" t="str">
        <f>Qonto!C158</f>
        <v>THOMAS Eric</v>
      </c>
      <c r="D80" t="s">
        <v>4</v>
      </c>
      <c r="E80" s="4">
        <f>Qonto!D158</f>
        <v>32565</v>
      </c>
      <c r="F80" s="4"/>
      <c r="G80" t="s">
        <v>48</v>
      </c>
      <c r="H80" s="4">
        <f t="shared" si="10"/>
        <v>173712.11999999982</v>
      </c>
    </row>
    <row r="81" spans="1:8" x14ac:dyDescent="0.3">
      <c r="A81" s="9" t="s">
        <v>50</v>
      </c>
      <c r="B81" s="1">
        <f>Qonto!B159</f>
        <v>44107</v>
      </c>
      <c r="C81" t="str">
        <f>Qonto!C159</f>
        <v>THOMAS Didier</v>
      </c>
      <c r="D81" t="s">
        <v>4</v>
      </c>
      <c r="E81" s="4">
        <f>Qonto!D159</f>
        <v>32565</v>
      </c>
      <c r="F81" s="4"/>
      <c r="G81" t="s">
        <v>47</v>
      </c>
      <c r="H81" s="4">
        <f t="shared" si="10"/>
        <v>141147.11999999982</v>
      </c>
    </row>
    <row r="82" spans="1:8" x14ac:dyDescent="0.3">
      <c r="A82" s="9" t="s">
        <v>50</v>
      </c>
      <c r="B82" s="1">
        <f>Qonto!B160</f>
        <v>44107</v>
      </c>
      <c r="C82" t="str">
        <f>Qonto!C160</f>
        <v>THOMAS Thibault</v>
      </c>
      <c r="D82" t="s">
        <v>4</v>
      </c>
      <c r="E82" s="4">
        <f>Qonto!D160</f>
        <v>32565</v>
      </c>
      <c r="F82" s="4"/>
      <c r="G82" t="s">
        <v>49</v>
      </c>
      <c r="H82" s="4">
        <f t="shared" si="10"/>
        <v>108582.11999999982</v>
      </c>
    </row>
    <row r="83" spans="1:8" x14ac:dyDescent="0.3">
      <c r="A83" s="9" t="s">
        <v>50</v>
      </c>
      <c r="B83" s="1">
        <f>Qonto!B161</f>
        <v>44117</v>
      </c>
      <c r="C83" t="str">
        <f>Qonto!C161</f>
        <v>LA POSTE 344770</v>
      </c>
      <c r="E83" s="4">
        <f>Qonto!D161</f>
        <v>19.95</v>
      </c>
      <c r="F83" s="4"/>
      <c r="G83" t="s">
        <v>107</v>
      </c>
      <c r="H83" s="4">
        <f t="shared" si="10"/>
        <v>108562.16999999982</v>
      </c>
    </row>
    <row r="84" spans="1:8" x14ac:dyDescent="0.3">
      <c r="A84" s="9" t="s">
        <v>50</v>
      </c>
      <c r="B84" s="1">
        <f>Qonto!B162</f>
        <v>44125</v>
      </c>
      <c r="C84" t="str">
        <f>Qonto!C162</f>
        <v>TVA</v>
      </c>
      <c r="D84" t="s">
        <v>76</v>
      </c>
      <c r="E84" s="4">
        <f>Qonto!D162</f>
        <v>7941</v>
      </c>
      <c r="F84" s="4"/>
      <c r="G84" t="s">
        <v>28</v>
      </c>
      <c r="H84" s="4">
        <f t="shared" si="10"/>
        <v>100621.16999999982</v>
      </c>
    </row>
    <row r="85" spans="1:8" x14ac:dyDescent="0.3">
      <c r="A85" s="9" t="s">
        <v>50</v>
      </c>
      <c r="B85" s="1">
        <f>Qonto!B163</f>
        <v>44130</v>
      </c>
      <c r="C85" t="str">
        <f>Qonto!C163</f>
        <v>Taxes Foncières</v>
      </c>
      <c r="D85" t="s">
        <v>76</v>
      </c>
      <c r="E85" s="4">
        <f>Qonto!D163</f>
        <v>26210</v>
      </c>
      <c r="F85" s="4"/>
      <c r="G85" s="4" t="s">
        <v>30</v>
      </c>
      <c r="H85" s="4">
        <f t="shared" si="10"/>
        <v>74411.169999999824</v>
      </c>
    </row>
    <row r="86" spans="1:8" x14ac:dyDescent="0.3">
      <c r="A86" s="9" t="s">
        <v>50</v>
      </c>
      <c r="B86" s="1">
        <f>Qonto!B164</f>
        <v>44136</v>
      </c>
      <c r="C86" t="str">
        <f>Qonto!C164</f>
        <v>Qonto</v>
      </c>
      <c r="D86" t="s">
        <v>76</v>
      </c>
      <c r="E86" s="4">
        <f>Qonto!D164</f>
        <v>10.8</v>
      </c>
      <c r="F86" s="4"/>
      <c r="G86" t="s">
        <v>8</v>
      </c>
      <c r="H86" s="4">
        <f t="shared" si="10"/>
        <v>74400.369999999821</v>
      </c>
    </row>
    <row r="87" spans="1:8" x14ac:dyDescent="0.3">
      <c r="A87" s="9" t="s">
        <v>50</v>
      </c>
      <c r="B87" s="1">
        <f>Qonto!B165</f>
        <v>44140</v>
      </c>
      <c r="C87" t="str">
        <f>Qonto!C165</f>
        <v>LA POSTE 344770</v>
      </c>
      <c r="E87" s="4">
        <f>Qonto!D165</f>
        <v>6</v>
      </c>
      <c r="F87" s="4"/>
      <c r="G87" t="s">
        <v>107</v>
      </c>
      <c r="H87" s="4">
        <f t="shared" si="10"/>
        <v>74394.369999999821</v>
      </c>
    </row>
    <row r="88" spans="1:8" x14ac:dyDescent="0.3">
      <c r="A88" s="9" t="s">
        <v>50</v>
      </c>
      <c r="B88" s="1">
        <f>Qonto!B166</f>
        <v>44142</v>
      </c>
      <c r="C88" t="str">
        <f>Qonto!C166</f>
        <v>LA POSTE 344770</v>
      </c>
      <c r="E88" s="4">
        <f>Qonto!D166</f>
        <v>6</v>
      </c>
      <c r="F88" s="4"/>
      <c r="G88" t="s">
        <v>107</v>
      </c>
      <c r="H88" s="4">
        <f t="shared" si="10"/>
        <v>74388.369999999821</v>
      </c>
    </row>
    <row r="89" spans="1:8" x14ac:dyDescent="0.3">
      <c r="A89" s="9" t="s">
        <v>50</v>
      </c>
      <c r="B89" s="1">
        <f>Qonto!B167</f>
        <v>44151</v>
      </c>
      <c r="C89" t="str">
        <f>Qonto!C167</f>
        <v>DGL</v>
      </c>
      <c r="D89" t="s">
        <v>4</v>
      </c>
      <c r="E89" s="4">
        <f>Qonto!D167</f>
        <v>1104</v>
      </c>
      <c r="F89" s="4"/>
      <c r="G89" t="s">
        <v>29</v>
      </c>
      <c r="H89" s="4">
        <f t="shared" si="10"/>
        <v>73284.369999999821</v>
      </c>
    </row>
    <row r="90" spans="1:8" x14ac:dyDescent="0.3">
      <c r="A90" s="9" t="s">
        <v>50</v>
      </c>
      <c r="B90" s="1">
        <f>Qonto!B168</f>
        <v>44154</v>
      </c>
      <c r="C90" t="str">
        <f>Qonto!C168</f>
        <v>TVA</v>
      </c>
      <c r="D90" t="s">
        <v>76</v>
      </c>
      <c r="E90" s="4">
        <f>Qonto!D168</f>
        <v>24995</v>
      </c>
      <c r="F90" s="4"/>
      <c r="G90" t="s">
        <v>28</v>
      </c>
      <c r="H90" s="4">
        <f t="shared" si="10"/>
        <v>48289.369999999821</v>
      </c>
    </row>
    <row r="91" spans="1:8" x14ac:dyDescent="0.3">
      <c r="A91" s="9" t="s">
        <v>50</v>
      </c>
      <c r="B91" s="1">
        <f>Qonto!B169</f>
        <v>44162</v>
      </c>
      <c r="C91" t="str">
        <f>Qonto!C169</f>
        <v>LA POSTE 344770</v>
      </c>
      <c r="E91" s="4">
        <f>Qonto!D169</f>
        <v>18.29</v>
      </c>
      <c r="F91" s="4"/>
      <c r="G91" t="s">
        <v>107</v>
      </c>
      <c r="H91" s="4">
        <f t="shared" si="10"/>
        <v>48271.07999999982</v>
      </c>
    </row>
    <row r="92" spans="1:8" x14ac:dyDescent="0.3">
      <c r="A92" s="9" t="s">
        <v>50</v>
      </c>
      <c r="B92" s="1">
        <f>Qonto!B170</f>
        <v>44165</v>
      </c>
      <c r="C92" t="str">
        <f>Qonto!C170</f>
        <v>TT / rbst frais</v>
      </c>
      <c r="D92" t="s">
        <v>4</v>
      </c>
      <c r="E92" s="4">
        <f>Qonto!D170</f>
        <v>895.14</v>
      </c>
      <c r="F92" s="4"/>
      <c r="G92" t="s">
        <v>58</v>
      </c>
      <c r="H92" s="4">
        <f t="shared" si="10"/>
        <v>47375.93999999982</v>
      </c>
    </row>
    <row r="93" spans="1:8" x14ac:dyDescent="0.3">
      <c r="A93" s="9" t="s">
        <v>50</v>
      </c>
      <c r="B93" s="1">
        <f>Qonto!B171</f>
        <v>44166</v>
      </c>
      <c r="C93" t="str">
        <f>Qonto!C171</f>
        <v>Qonto</v>
      </c>
      <c r="D93" t="s">
        <v>76</v>
      </c>
      <c r="E93" s="4">
        <f>Qonto!D171</f>
        <v>10.8</v>
      </c>
      <c r="F93" s="4"/>
      <c r="G93" t="s">
        <v>8</v>
      </c>
      <c r="H93" s="4">
        <f t="shared" si="10"/>
        <v>47365.139999999818</v>
      </c>
    </row>
    <row r="94" spans="1:8" x14ac:dyDescent="0.3">
      <c r="A94" s="9" t="s">
        <v>50</v>
      </c>
      <c r="B94" s="1">
        <f>Qonto!B172</f>
        <v>44169</v>
      </c>
      <c r="C94" t="str">
        <f>Qonto!C172</f>
        <v>Virement BNP</v>
      </c>
      <c r="D94" t="s">
        <v>4</v>
      </c>
      <c r="E94" s="4">
        <f>Qonto!D172</f>
        <v>91.03</v>
      </c>
      <c r="F94" s="4"/>
      <c r="G94" t="s">
        <v>135</v>
      </c>
      <c r="H94" s="4">
        <f t="shared" ref="H94" si="11">H93-E94+F94</f>
        <v>47274.109999999819</v>
      </c>
    </row>
    <row r="95" spans="1:8" x14ac:dyDescent="0.3">
      <c r="A95" s="9" t="s">
        <v>50</v>
      </c>
      <c r="B95" s="1">
        <f>Qonto!B173</f>
        <v>44173</v>
      </c>
      <c r="C95" t="str">
        <f>Qonto!C173</f>
        <v>THOMAS-BLONDEL Anne-Marie</v>
      </c>
      <c r="D95" t="s">
        <v>4</v>
      </c>
      <c r="E95" s="4">
        <f>Qonto!D173</f>
        <v>4970</v>
      </c>
      <c r="F95" s="4"/>
      <c r="G95" t="s">
        <v>46</v>
      </c>
      <c r="H95" s="4">
        <f t="shared" ref="H95:H98" si="12">H94-E95+F95</f>
        <v>42304.109999999819</v>
      </c>
    </row>
    <row r="96" spans="1:8" x14ac:dyDescent="0.3">
      <c r="A96" s="9" t="s">
        <v>50</v>
      </c>
      <c r="B96" s="1">
        <f>Qonto!B174</f>
        <v>44173</v>
      </c>
      <c r="C96" t="str">
        <f>Qonto!C174</f>
        <v>THOMAS Eric</v>
      </c>
      <c r="D96" t="s">
        <v>4</v>
      </c>
      <c r="E96" s="4">
        <f>Qonto!D174</f>
        <v>5010</v>
      </c>
      <c r="F96" s="4"/>
      <c r="G96" t="s">
        <v>48</v>
      </c>
      <c r="H96" s="4">
        <f t="shared" si="12"/>
        <v>37294.109999999819</v>
      </c>
    </row>
    <row r="97" spans="1:8" x14ac:dyDescent="0.3">
      <c r="A97" s="9" t="s">
        <v>50</v>
      </c>
      <c r="B97" s="1">
        <f>Qonto!B175</f>
        <v>44173</v>
      </c>
      <c r="C97" t="str">
        <f>Qonto!C175</f>
        <v>THOMAS Didier</v>
      </c>
      <c r="D97" t="s">
        <v>4</v>
      </c>
      <c r="E97" s="4">
        <f>Qonto!D175</f>
        <v>5010</v>
      </c>
      <c r="F97" s="4"/>
      <c r="G97" t="s">
        <v>47</v>
      </c>
      <c r="H97" s="4">
        <f t="shared" si="12"/>
        <v>32284.109999999819</v>
      </c>
    </row>
    <row r="98" spans="1:8" x14ac:dyDescent="0.3">
      <c r="A98" s="9" t="s">
        <v>50</v>
      </c>
      <c r="B98" s="1">
        <f>Qonto!B176</f>
        <v>44173</v>
      </c>
      <c r="C98" t="str">
        <f>Qonto!C176</f>
        <v>THOMAS Thibault</v>
      </c>
      <c r="D98" t="s">
        <v>4</v>
      </c>
      <c r="E98" s="4">
        <f>Qonto!D176</f>
        <v>5010</v>
      </c>
      <c r="F98" s="4"/>
      <c r="G98" t="s">
        <v>49</v>
      </c>
      <c r="H98" s="4">
        <f t="shared" si="12"/>
        <v>27274.109999999819</v>
      </c>
    </row>
    <row r="99" spans="1:8" x14ac:dyDescent="0.3">
      <c r="A99" s="9" t="s">
        <v>50</v>
      </c>
      <c r="B99" s="1">
        <f>Qonto!B177</f>
        <v>44188</v>
      </c>
      <c r="C99" t="str">
        <f>Qonto!C177</f>
        <v>GERLOGE GERANCE</v>
      </c>
      <c r="D99" t="s">
        <v>4</v>
      </c>
      <c r="E99" s="4"/>
      <c r="F99" s="4">
        <f>Qonto!E177</f>
        <v>50206.49</v>
      </c>
      <c r="G99" t="s">
        <v>7</v>
      </c>
      <c r="H99" s="4">
        <f t="shared" ref="H99:H103" si="13">H98-E99+F99</f>
        <v>77480.599999999817</v>
      </c>
    </row>
    <row r="100" spans="1:8" x14ac:dyDescent="0.3">
      <c r="A100" s="9" t="s">
        <v>50</v>
      </c>
      <c r="B100" s="1">
        <f>Qonto!B178</f>
        <v>44189</v>
      </c>
      <c r="C100" t="str">
        <f>Qonto!C178</f>
        <v>THOMAS-BLONDEL Anne-Marie</v>
      </c>
      <c r="D100" t="s">
        <v>4</v>
      </c>
      <c r="E100" s="4">
        <f>Qonto!D178</f>
        <v>4970</v>
      </c>
      <c r="F100" s="4"/>
      <c r="G100" t="s">
        <v>46</v>
      </c>
      <c r="H100" s="4">
        <f t="shared" si="13"/>
        <v>72510.599999999817</v>
      </c>
    </row>
    <row r="101" spans="1:8" x14ac:dyDescent="0.3">
      <c r="A101" s="9" t="s">
        <v>50</v>
      </c>
      <c r="B101" s="1">
        <f>Qonto!B179</f>
        <v>44189</v>
      </c>
      <c r="C101" t="str">
        <f>Qonto!C179</f>
        <v>THOMAS Eric</v>
      </c>
      <c r="D101" t="s">
        <v>4</v>
      </c>
      <c r="E101" s="4">
        <f>Qonto!D179</f>
        <v>5010</v>
      </c>
      <c r="F101" s="4"/>
      <c r="G101" t="s">
        <v>48</v>
      </c>
      <c r="H101" s="4">
        <f t="shared" si="13"/>
        <v>67500.599999999817</v>
      </c>
    </row>
    <row r="102" spans="1:8" x14ac:dyDescent="0.3">
      <c r="A102" s="9" t="s">
        <v>50</v>
      </c>
      <c r="B102" s="1">
        <f>Qonto!B180</f>
        <v>44189</v>
      </c>
      <c r="C102" t="str">
        <f>Qonto!C180</f>
        <v>THOMAS Didier</v>
      </c>
      <c r="D102" t="s">
        <v>4</v>
      </c>
      <c r="E102" s="4">
        <f>Qonto!D180</f>
        <v>5010</v>
      </c>
      <c r="F102" s="4"/>
      <c r="G102" t="s">
        <v>47</v>
      </c>
      <c r="H102" s="4">
        <f t="shared" si="13"/>
        <v>62490.599999999817</v>
      </c>
    </row>
    <row r="103" spans="1:8" x14ac:dyDescent="0.3">
      <c r="A103" s="9" t="s">
        <v>50</v>
      </c>
      <c r="B103" s="1">
        <f>Qonto!B181</f>
        <v>44189</v>
      </c>
      <c r="C103" t="str">
        <f>Qonto!C181</f>
        <v>THOMAS Thibault</v>
      </c>
      <c r="D103" t="s">
        <v>4</v>
      </c>
      <c r="E103" s="4">
        <f>Qonto!D181</f>
        <v>5010</v>
      </c>
      <c r="F103" s="4"/>
      <c r="G103" t="s">
        <v>49</v>
      </c>
      <c r="H103" s="4">
        <f t="shared" si="13"/>
        <v>57480.599999999817</v>
      </c>
    </row>
  </sheetData>
  <autoFilter ref="A3:G3" xr:uid="{00000000-0009-0000-0000-000004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BNP</vt:lpstr>
      <vt:lpstr>Qonto</vt:lpstr>
      <vt:lpstr>2025</vt:lpstr>
      <vt:lpstr>2024</vt:lpstr>
      <vt:lpstr>2023</vt:lpstr>
      <vt:lpstr>Synthèse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Feuil1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Chapeau</dc:creator>
  <cp:lastModifiedBy>Th. THOMAS</cp:lastModifiedBy>
  <cp:lastPrinted>2019-04-15T09:09:32Z</cp:lastPrinted>
  <dcterms:created xsi:type="dcterms:W3CDTF">2015-01-19T10:47:00Z</dcterms:created>
  <dcterms:modified xsi:type="dcterms:W3CDTF">2025-01-14T17:30:49Z</dcterms:modified>
</cp:coreProperties>
</file>