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Compte récapitulatif de gestion\"/>
    </mc:Choice>
  </mc:AlternateContent>
  <xr:revisionPtr revIDLastSave="0" documentId="8_{E2C01D51-D6D4-446C-A201-BC49DD0639FE}" xr6:coauthVersionLast="47" xr6:coauthVersionMax="47" xr10:uidLastSave="{00000000-0000-0000-0000-000000000000}"/>
  <bookViews>
    <workbookView xWindow="-108" yWindow="-108" windowWidth="23256" windowHeight="13176" xr2:uid="{C57CE454-879E-4B9B-A1E1-249A98C937B3}"/>
  </bookViews>
  <sheets>
    <sheet name="Régularisation nouveau ba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1" i="1" l="1"/>
  <c r="G31" i="1"/>
  <c r="M31" i="1" s="1"/>
  <c r="L27" i="1"/>
  <c r="L26" i="1"/>
  <c r="G26" i="1"/>
  <c r="M26" i="1" s="1"/>
  <c r="L25" i="1"/>
  <c r="L29" i="1" s="1"/>
  <c r="G25" i="1"/>
  <c r="M25" i="1" s="1"/>
  <c r="M29" i="1" s="1"/>
  <c r="M33" i="1" s="1"/>
  <c r="M24" i="1"/>
  <c r="K16" i="1"/>
  <c r="K18" i="1" s="1"/>
  <c r="H16" i="1"/>
  <c r="H18" i="1" s="1"/>
  <c r="G16" i="1"/>
  <c r="G18" i="1" s="1"/>
  <c r="F16" i="1"/>
  <c r="F18" i="1" s="1"/>
  <c r="E16" i="1"/>
  <c r="E18" i="1" s="1"/>
  <c r="J15" i="1"/>
  <c r="L15" i="1" s="1"/>
  <c r="J14" i="1"/>
  <c r="L14" i="1" s="1"/>
  <c r="J13" i="1"/>
  <c r="L13" i="1" s="1"/>
  <c r="I13" i="1"/>
  <c r="I12" i="1"/>
  <c r="J12" i="1" s="1"/>
  <c r="L12" i="1" s="1"/>
  <c r="I11" i="1"/>
  <c r="J11" i="1" s="1"/>
  <c r="L11" i="1" s="1"/>
  <c r="I10" i="1"/>
  <c r="J10" i="1" s="1"/>
  <c r="L10" i="1" s="1"/>
  <c r="L9" i="1"/>
  <c r="J9" i="1"/>
  <c r="I8" i="1"/>
  <c r="J8" i="1" s="1"/>
  <c r="L8" i="1" s="1"/>
  <c r="I7" i="1"/>
  <c r="J7" i="1" s="1"/>
  <c r="L7" i="1" s="1"/>
  <c r="N10" i="1" s="1"/>
  <c r="I6" i="1"/>
  <c r="J6" i="1" s="1"/>
  <c r="L33" i="1" l="1"/>
  <c r="N33" i="1" s="1"/>
  <c r="N29" i="1"/>
  <c r="L6" i="1"/>
  <c r="L16" i="1" s="1"/>
  <c r="L18" i="1" s="1"/>
  <c r="J16" i="1"/>
  <c r="J18" i="1" s="1"/>
  <c r="I16" i="1"/>
  <c r="I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F9" authorId="0" shapeId="0" xr:uid="{AAFF0127-D2B6-44D7-A958-71064D408FD9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Omis volontairement en attente de finalisation de l'accord de renouvellement de bail (sur la base de 620 000 € HT et HC   174 043,62*4 = 696 174,48 € donc prévoir régul au profit de La Plateforme.
Régul = 174 043,62 - (620 000/4) = 19 043,62 €
DDG au 31/12/2021 (en compta) : 165 645,97 € 
DDG bail 3 mois de loyer HT HC : 165 645,97 - 155 000 = 10 645,97 €
Prévoir régul environ : 30 000 € bénéficiaire La Plateforme</t>
        </r>
      </text>
    </comment>
    <comment ref="F10" authorId="0" shapeId="0" xr:uid="{6C03FB14-6CE7-420D-8E05-10329324803B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174 043,62 - 165 645,97 = 8.397,65 diff de loyer sur le trimestre
8.397,65 / 3 = 2.799,22 diff loyer sur 1 mois
du 15/06 au 30/06 = 16 jours
rappel de loyer : 2.799,22 * 16/30 = 1.492,92 €</t>
        </r>
      </text>
    </comment>
  </commentList>
</comments>
</file>

<file path=xl/sharedStrings.xml><?xml version="1.0" encoding="utf-8"?>
<sst xmlns="http://schemas.openxmlformats.org/spreadsheetml/2006/main" count="75" uniqueCount="38">
  <si>
    <t>Du 01/10/2022 au 31/12/2022</t>
  </si>
  <si>
    <t xml:space="preserve">Recettes Immeubles </t>
  </si>
  <si>
    <t xml:space="preserve">Solde Antérieur </t>
  </si>
  <si>
    <t xml:space="preserve">Loyer </t>
  </si>
  <si>
    <t xml:space="preserve">Charges </t>
  </si>
  <si>
    <t xml:space="preserve">Autres </t>
  </si>
  <si>
    <t xml:space="preserve">TVA </t>
  </si>
  <si>
    <t xml:space="preserve">Appelé </t>
  </si>
  <si>
    <t xml:space="preserve">Réglé </t>
  </si>
  <si>
    <t>Reste dû</t>
  </si>
  <si>
    <t xml:space="preserve">Lot : 43 Local commercial </t>
  </si>
  <si>
    <t xml:space="preserve"> </t>
  </si>
  <si>
    <t>LA PLATEFORME</t>
  </si>
  <si>
    <t>Rév : 15/06</t>
  </si>
  <si>
    <t>TRIM A</t>
  </si>
  <si>
    <r>
      <t xml:space="preserve"> </t>
    </r>
    <r>
      <rPr>
        <sz val="12"/>
        <color rgb="FF000000"/>
        <rFont val="Times New Roman"/>
        <family val="1"/>
      </rPr>
      <t xml:space="preserve"> </t>
    </r>
  </si>
  <si>
    <t xml:space="preserve">Appel du 01/10/2022 au 31/12/2022 </t>
  </si>
  <si>
    <t>Régul du 01/07/2022 au 30/09/2022</t>
  </si>
  <si>
    <t>Régul du 01/10/2022 au 31/12/2022</t>
  </si>
  <si>
    <t xml:space="preserve">Régul Dépôt de garantie </t>
  </si>
  <si>
    <t>Régul Rappel/Loyer 01/07/2022 au 30/09/2022</t>
  </si>
  <si>
    <t>Régul Rappel/Loyer 15/06/2022 au 30/06/2022</t>
  </si>
  <si>
    <t>Provisions Tx Foncières</t>
  </si>
  <si>
    <t>Tx Foncières 2022</t>
  </si>
  <si>
    <t>Provisions charges</t>
  </si>
  <si>
    <t xml:space="preserve">Solde des charges </t>
  </si>
  <si>
    <t>Total locataire</t>
  </si>
  <si>
    <t xml:space="preserve">Total lot </t>
  </si>
  <si>
    <t>Avis d'échéance</t>
  </si>
  <si>
    <t>Nouveau bail</t>
  </si>
  <si>
    <t>TVA</t>
  </si>
  <si>
    <t>15/06/2022 au 30/06/2022</t>
  </si>
  <si>
    <t xml:space="preserve">01/07/2022 au 30/09/2022 </t>
  </si>
  <si>
    <t xml:space="preserve">01/10/2022 au 31/12/2022 </t>
  </si>
  <si>
    <t>Dépôt de garantie</t>
  </si>
  <si>
    <t xml:space="preserve">Total au 31/12/2022 : </t>
  </si>
  <si>
    <t>01/01/2023 au 31/03/2023</t>
  </si>
  <si>
    <t>Total au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</si>
</sst>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2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2" borderId="2" xfId="0" applyFont="1" applyFill="1" applyBorder="1" applyAlignment="1">
      <alignment horizontal="left" vertical="center" wrapText="1" indent="5"/>
    </xf>
    <xf numFmtId="0" fontId="3" fillId="2" borderId="3" xfId="0" applyFont="1" applyFill="1" applyBorder="1" applyAlignment="1">
      <alignment horizontal="left" vertical="center" wrapText="1" indent="5"/>
    </xf>
    <xf numFmtId="0" fontId="4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5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64" fontId="2" fillId="0" borderId="0" xfId="0" applyNumberFormat="1" applyFont="1"/>
    <xf numFmtId="0" fontId="3" fillId="0" borderId="7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5" fillId="0" borderId="7" xfId="0" applyFont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164" fontId="1" fillId="2" borderId="1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6DF7-672B-4E5F-87DA-DF9617779A91}">
  <sheetPr>
    <pageSetUpPr fitToPage="1"/>
  </sheetPr>
  <dimension ref="B2:N33"/>
  <sheetViews>
    <sheetView tabSelected="1" workbookViewId="0">
      <selection activeCell="O28" sqref="O28"/>
    </sheetView>
  </sheetViews>
  <sheetFormatPr baseColWidth="10" defaultRowHeight="15.6" x14ac:dyDescent="0.3"/>
  <cols>
    <col min="1" max="1" width="11.5546875" style="2"/>
    <col min="2" max="2" width="24.109375" style="2" customWidth="1"/>
    <col min="3" max="5" width="11.5546875" style="2"/>
    <col min="6" max="6" width="13.6640625" style="2" bestFit="1" customWidth="1"/>
    <col min="7" max="7" width="11.6640625" style="2" bestFit="1" customWidth="1"/>
    <col min="8" max="8" width="12.33203125" style="2" bestFit="1" customWidth="1"/>
    <col min="9" max="9" width="12.77734375" style="2" bestFit="1" customWidth="1"/>
    <col min="10" max="10" width="14.44140625" style="2" customWidth="1"/>
    <col min="11" max="11" width="16" style="2" customWidth="1"/>
    <col min="12" max="12" width="13.5546875" style="2" customWidth="1"/>
    <col min="13" max="13" width="12.33203125" style="2" bestFit="1" customWidth="1"/>
    <col min="14" max="14" width="12.44140625" style="2" bestFit="1" customWidth="1"/>
    <col min="15" max="16384" width="11.5546875" style="2"/>
  </cols>
  <sheetData>
    <row r="2" spans="2:14" ht="16.2" thickBot="1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ht="30" customHeight="1" thickBot="1" x14ac:dyDescent="0.35">
      <c r="B3" s="3" t="s">
        <v>1</v>
      </c>
      <c r="C3" s="4"/>
      <c r="D3" s="5"/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</row>
    <row r="4" spans="2:14" ht="14.4" customHeight="1" x14ac:dyDescent="0.3">
      <c r="B4" s="7" t="s">
        <v>10</v>
      </c>
      <c r="C4" s="8"/>
      <c r="D4" s="9"/>
      <c r="E4" s="10" t="s">
        <v>11</v>
      </c>
      <c r="F4" s="10" t="s">
        <v>11</v>
      </c>
      <c r="G4" s="10" t="s">
        <v>11</v>
      </c>
      <c r="H4" s="10" t="s">
        <v>11</v>
      </c>
      <c r="I4" s="10" t="s">
        <v>11</v>
      </c>
      <c r="J4" s="10" t="s">
        <v>11</v>
      </c>
      <c r="K4" s="10" t="s">
        <v>11</v>
      </c>
      <c r="L4" s="10" t="s">
        <v>11</v>
      </c>
    </row>
    <row r="5" spans="2:14" ht="30" customHeight="1" x14ac:dyDescent="0.3">
      <c r="B5" s="11" t="s">
        <v>12</v>
      </c>
      <c r="C5" s="12" t="s">
        <v>13</v>
      </c>
      <c r="D5" s="13" t="s">
        <v>14</v>
      </c>
      <c r="E5" s="14" t="s">
        <v>15</v>
      </c>
      <c r="F5" s="15" t="s">
        <v>11</v>
      </c>
      <c r="G5" s="15" t="s">
        <v>11</v>
      </c>
      <c r="H5" s="15" t="s">
        <v>11</v>
      </c>
      <c r="I5" s="15" t="s">
        <v>11</v>
      </c>
      <c r="J5" s="15" t="s">
        <v>11</v>
      </c>
      <c r="K5" s="15" t="s">
        <v>11</v>
      </c>
      <c r="L5" s="15" t="s">
        <v>11</v>
      </c>
    </row>
    <row r="6" spans="2:14" ht="14.4" customHeight="1" x14ac:dyDescent="0.3">
      <c r="B6" s="16" t="s">
        <v>16</v>
      </c>
      <c r="C6" s="17"/>
      <c r="D6" s="18"/>
      <c r="E6" s="19"/>
      <c r="F6" s="20">
        <v>155000</v>
      </c>
      <c r="G6" s="20"/>
      <c r="H6" s="21" t="s">
        <v>11</v>
      </c>
      <c r="I6" s="20">
        <f>F6*20%</f>
        <v>31000</v>
      </c>
      <c r="J6" s="20">
        <f>SUM(E6:I6)</f>
        <v>186000</v>
      </c>
      <c r="K6" s="20"/>
      <c r="L6" s="20">
        <f t="shared" ref="L6:L15" si="0">J6-K6</f>
        <v>186000</v>
      </c>
    </row>
    <row r="7" spans="2:14" ht="14.4" customHeight="1" x14ac:dyDescent="0.3">
      <c r="B7" s="16" t="s">
        <v>17</v>
      </c>
      <c r="C7" s="17"/>
      <c r="D7" s="18"/>
      <c r="E7" s="19"/>
      <c r="F7" s="20">
        <v>-19043.62</v>
      </c>
      <c r="G7" s="20"/>
      <c r="H7" s="21" t="s">
        <v>11</v>
      </c>
      <c r="I7" s="20">
        <f>F7*20%</f>
        <v>-3808.7240000000002</v>
      </c>
      <c r="J7" s="20">
        <f>SUM(E7:I7)</f>
        <v>-22852.343999999997</v>
      </c>
      <c r="K7" s="20"/>
      <c r="L7" s="20">
        <f t="shared" si="0"/>
        <v>-22852.343999999997</v>
      </c>
    </row>
    <row r="8" spans="2:14" ht="14.4" customHeight="1" x14ac:dyDescent="0.3">
      <c r="B8" s="16" t="s">
        <v>18</v>
      </c>
      <c r="C8" s="17"/>
      <c r="D8" s="18"/>
      <c r="E8" s="19"/>
      <c r="F8" s="20">
        <v>-19043.62</v>
      </c>
      <c r="G8" s="20"/>
      <c r="H8" s="21" t="s">
        <v>11</v>
      </c>
      <c r="I8" s="20">
        <f>F8*20%</f>
        <v>-3808.7240000000002</v>
      </c>
      <c r="J8" s="20">
        <f>SUM(E8:I8)</f>
        <v>-22852.343999999997</v>
      </c>
      <c r="K8" s="20"/>
      <c r="L8" s="20">
        <f t="shared" si="0"/>
        <v>-22852.343999999997</v>
      </c>
    </row>
    <row r="9" spans="2:14" x14ac:dyDescent="0.3">
      <c r="B9" s="22" t="s">
        <v>19</v>
      </c>
      <c r="C9" s="23"/>
      <c r="D9" s="24"/>
      <c r="E9" s="19"/>
      <c r="F9" s="20">
        <v>-10645.97</v>
      </c>
      <c r="G9" s="21" t="s">
        <v>11</v>
      </c>
      <c r="H9" s="20"/>
      <c r="I9" s="21" t="s">
        <v>11</v>
      </c>
      <c r="J9" s="20">
        <f t="shared" ref="J9" si="1">SUM(E9:I9)</f>
        <v>-10645.97</v>
      </c>
      <c r="K9" s="20"/>
      <c r="L9" s="20">
        <f t="shared" si="0"/>
        <v>-10645.97</v>
      </c>
    </row>
    <row r="10" spans="2:14" x14ac:dyDescent="0.3">
      <c r="B10" s="25" t="s">
        <v>20</v>
      </c>
      <c r="C10" s="26"/>
      <c r="D10" s="27"/>
      <c r="E10" s="19"/>
      <c r="F10" s="20">
        <v>-1492.92</v>
      </c>
      <c r="G10" s="21" t="s">
        <v>11</v>
      </c>
      <c r="H10" s="21" t="s">
        <v>11</v>
      </c>
      <c r="I10" s="20">
        <f>F10*20%</f>
        <v>-298.584</v>
      </c>
      <c r="J10" s="20">
        <f>SUM(E10:I10)</f>
        <v>-1791.5040000000001</v>
      </c>
      <c r="K10" s="20"/>
      <c r="L10" s="20">
        <f t="shared" si="0"/>
        <v>-1791.5040000000001</v>
      </c>
      <c r="N10" s="28">
        <f>SUM(L7:L10)</f>
        <v>-58142.161999999997</v>
      </c>
    </row>
    <row r="11" spans="2:14" x14ac:dyDescent="0.3">
      <c r="B11" s="25" t="s">
        <v>21</v>
      </c>
      <c r="C11" s="26"/>
      <c r="D11" s="27"/>
      <c r="E11" s="19"/>
      <c r="F11" s="20"/>
      <c r="G11" s="21" t="s">
        <v>11</v>
      </c>
      <c r="H11" s="21" t="s">
        <v>11</v>
      </c>
      <c r="I11" s="20">
        <f>F11*20%</f>
        <v>0</v>
      </c>
      <c r="J11" s="20">
        <f>SUM(E11:I11)</f>
        <v>0</v>
      </c>
      <c r="K11" s="20"/>
      <c r="L11" s="20">
        <f t="shared" si="0"/>
        <v>0</v>
      </c>
    </row>
    <row r="12" spans="2:14" ht="15.6" customHeight="1" x14ac:dyDescent="0.3">
      <c r="B12" s="11" t="s">
        <v>22</v>
      </c>
      <c r="C12" s="13"/>
      <c r="D12" s="29"/>
      <c r="E12" s="19"/>
      <c r="F12" s="21" t="s">
        <v>11</v>
      </c>
      <c r="G12" s="21" t="s">
        <v>11</v>
      </c>
      <c r="H12" s="20">
        <v>-25800</v>
      </c>
      <c r="I12" s="20">
        <f>H12*20%</f>
        <v>-5160</v>
      </c>
      <c r="J12" s="20">
        <f t="shared" ref="J12:J15" si="2">SUM(E12:I12)</f>
        <v>-30960</v>
      </c>
      <c r="K12" s="20"/>
      <c r="L12" s="20">
        <f t="shared" si="0"/>
        <v>-30960</v>
      </c>
    </row>
    <row r="13" spans="2:14" ht="15.6" customHeight="1" x14ac:dyDescent="0.3">
      <c r="B13" s="11" t="s">
        <v>23</v>
      </c>
      <c r="C13" s="13"/>
      <c r="D13" s="29"/>
      <c r="E13" s="19"/>
      <c r="F13" s="21" t="s">
        <v>11</v>
      </c>
      <c r="G13" s="21" t="s">
        <v>11</v>
      </c>
      <c r="H13" s="20">
        <v>27373</v>
      </c>
      <c r="I13" s="20">
        <f>H13*20%</f>
        <v>5474.6</v>
      </c>
      <c r="J13" s="20">
        <f t="shared" si="2"/>
        <v>32847.599999999999</v>
      </c>
      <c r="K13" s="20"/>
      <c r="L13" s="20">
        <f t="shared" si="0"/>
        <v>32847.599999999999</v>
      </c>
    </row>
    <row r="14" spans="2:14" x14ac:dyDescent="0.3">
      <c r="B14" s="11" t="s">
        <v>24</v>
      </c>
      <c r="C14" s="23"/>
      <c r="D14" s="24"/>
      <c r="E14" s="19"/>
      <c r="F14" s="21" t="s">
        <v>11</v>
      </c>
      <c r="G14" s="20">
        <v>2200</v>
      </c>
      <c r="H14" s="21"/>
      <c r="I14" s="20"/>
      <c r="J14" s="20">
        <f t="shared" si="2"/>
        <v>2200</v>
      </c>
      <c r="K14" s="20"/>
      <c r="L14" s="20">
        <f t="shared" si="0"/>
        <v>2200</v>
      </c>
    </row>
    <row r="15" spans="2:14" x14ac:dyDescent="0.3">
      <c r="B15" s="11" t="s">
        <v>25</v>
      </c>
      <c r="C15" s="23"/>
      <c r="D15" s="24"/>
      <c r="E15" s="19"/>
      <c r="F15" s="21"/>
      <c r="G15" s="20"/>
      <c r="H15" s="21"/>
      <c r="I15" s="20"/>
      <c r="J15" s="20">
        <f t="shared" si="2"/>
        <v>0</v>
      </c>
      <c r="K15" s="20"/>
      <c r="L15" s="20">
        <f t="shared" si="0"/>
        <v>0</v>
      </c>
    </row>
    <row r="16" spans="2:14" ht="15.6" customHeight="1" thickBot="1" x14ac:dyDescent="0.35">
      <c r="B16" s="30"/>
      <c r="C16" s="31" t="s">
        <v>26</v>
      </c>
      <c r="D16" s="32"/>
      <c r="E16" s="33">
        <f>SUM(E6:E15)</f>
        <v>0</v>
      </c>
      <c r="F16" s="33">
        <f>SUM(F6:F15)</f>
        <v>104773.87000000001</v>
      </c>
      <c r="G16" s="33">
        <f>SUM(G6:G15)</f>
        <v>2200</v>
      </c>
      <c r="H16" s="33">
        <f>SUM(H6:H15)</f>
        <v>1573</v>
      </c>
      <c r="I16" s="33">
        <f>ROUNDDOWN(SUM(I6:I15),2)</f>
        <v>23398.560000000001</v>
      </c>
      <c r="J16" s="33">
        <f>ROUNDDOWN(SUM(J6:J15),2)</f>
        <v>131945.43</v>
      </c>
      <c r="K16" s="33">
        <f>SUM(K6:K15)</f>
        <v>0</v>
      </c>
      <c r="L16" s="33">
        <f>ROUNDDOWN(SUM(L6:L15),2)</f>
        <v>131945.43</v>
      </c>
    </row>
    <row r="17" spans="2:14" x14ac:dyDescent="0.3">
      <c r="B17" s="34" t="s">
        <v>11</v>
      </c>
      <c r="C17" s="35"/>
      <c r="D17" s="36"/>
      <c r="E17" s="37" t="s">
        <v>11</v>
      </c>
      <c r="F17" s="21" t="s">
        <v>11</v>
      </c>
      <c r="G17" s="21" t="s">
        <v>11</v>
      </c>
      <c r="H17" s="21" t="s">
        <v>11</v>
      </c>
      <c r="I17" s="21" t="s">
        <v>11</v>
      </c>
      <c r="J17" s="21" t="s">
        <v>11</v>
      </c>
      <c r="K17" s="21" t="s">
        <v>11</v>
      </c>
      <c r="L17" s="37" t="s">
        <v>11</v>
      </c>
    </row>
    <row r="18" spans="2:14" ht="16.2" thickBot="1" x14ac:dyDescent="0.35">
      <c r="B18" s="38" t="s">
        <v>27</v>
      </c>
      <c r="C18" s="39"/>
      <c r="D18" s="40"/>
      <c r="E18" s="41">
        <f>E16</f>
        <v>0</v>
      </c>
      <c r="F18" s="41">
        <f>F16</f>
        <v>104773.87000000001</v>
      </c>
      <c r="G18" s="41">
        <f t="shared" ref="G18:L18" si="3">G16</f>
        <v>2200</v>
      </c>
      <c r="H18" s="41">
        <f t="shared" si="3"/>
        <v>1573</v>
      </c>
      <c r="I18" s="41">
        <f>I16</f>
        <v>23398.560000000001</v>
      </c>
      <c r="J18" s="41">
        <f t="shared" si="3"/>
        <v>131945.43</v>
      </c>
      <c r="K18" s="41">
        <f t="shared" si="3"/>
        <v>0</v>
      </c>
      <c r="L18" s="41">
        <f t="shared" si="3"/>
        <v>131945.43</v>
      </c>
    </row>
    <row r="19" spans="2:14" ht="15" customHeight="1" x14ac:dyDescent="0.3">
      <c r="B19" s="42"/>
      <c r="C19" s="42"/>
      <c r="D19" s="42"/>
      <c r="E19" s="42"/>
      <c r="F19" s="42"/>
      <c r="G19" s="23"/>
      <c r="I19" s="23"/>
      <c r="L19" s="43"/>
    </row>
    <row r="22" spans="2:14" x14ac:dyDescent="0.3">
      <c r="F22" s="44" t="s">
        <v>28</v>
      </c>
      <c r="G22" s="44"/>
      <c r="I22" s="44" t="s">
        <v>29</v>
      </c>
      <c r="J22" s="44"/>
      <c r="M22" s="45" t="s">
        <v>30</v>
      </c>
    </row>
    <row r="23" spans="2:14" x14ac:dyDescent="0.3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N23"/>
    </row>
    <row r="24" spans="2:14" x14ac:dyDescent="0.3">
      <c r="B24" s="47" t="s">
        <v>31</v>
      </c>
      <c r="C24" s="46"/>
      <c r="D24" s="46"/>
      <c r="E24" s="46"/>
      <c r="F24" s="48"/>
      <c r="G24" s="48"/>
      <c r="H24" s="48"/>
      <c r="I24" s="48"/>
      <c r="J24" s="48"/>
      <c r="K24" s="48"/>
      <c r="L24" s="49">
        <v>-1492.92</v>
      </c>
      <c r="M24" s="49">
        <f>L24*20%</f>
        <v>-298.584</v>
      </c>
      <c r="N24" s="48"/>
    </row>
    <row r="25" spans="2:14" x14ac:dyDescent="0.3">
      <c r="B25" s="50" t="s">
        <v>32</v>
      </c>
      <c r="C25" s="50"/>
      <c r="D25" s="50"/>
      <c r="E25" s="46"/>
      <c r="F25" s="49">
        <v>174043.62</v>
      </c>
      <c r="G25" s="49">
        <f>F25*20%</f>
        <v>34808.724000000002</v>
      </c>
      <c r="H25" s="49"/>
      <c r="I25" s="49">
        <v>155000</v>
      </c>
      <c r="J25" s="49">
        <v>31000</v>
      </c>
      <c r="K25" s="48"/>
      <c r="L25" s="49">
        <f>I25-F25</f>
        <v>-19043.619999999995</v>
      </c>
      <c r="M25" s="49">
        <f>J25-G25</f>
        <v>-3808.724000000002</v>
      </c>
      <c r="N25" s="48"/>
    </row>
    <row r="26" spans="2:14" x14ac:dyDescent="0.3">
      <c r="B26" s="50" t="s">
        <v>33</v>
      </c>
      <c r="C26" s="50"/>
      <c r="D26" s="50"/>
      <c r="E26" s="46"/>
      <c r="F26" s="49">
        <v>174043.62</v>
      </c>
      <c r="G26" s="49">
        <f>F26*20%</f>
        <v>34808.724000000002</v>
      </c>
      <c r="H26" s="49"/>
      <c r="I26" s="49">
        <v>155000</v>
      </c>
      <c r="J26" s="49">
        <v>31000</v>
      </c>
      <c r="K26" s="48"/>
      <c r="L26" s="49">
        <f t="shared" ref="L26:M26" si="4">I26-F26</f>
        <v>-19043.619999999995</v>
      </c>
      <c r="M26" s="49">
        <f t="shared" si="4"/>
        <v>-3808.724000000002</v>
      </c>
      <c r="N26" s="48"/>
    </row>
    <row r="27" spans="2:14" x14ac:dyDescent="0.3">
      <c r="B27" s="46" t="s">
        <v>34</v>
      </c>
      <c r="C27" s="46"/>
      <c r="D27" s="46"/>
      <c r="E27" s="46"/>
      <c r="F27" s="49">
        <v>165645.97</v>
      </c>
      <c r="G27" s="49"/>
      <c r="H27" s="49"/>
      <c r="I27" s="49">
        <v>155000</v>
      </c>
      <c r="J27" s="49"/>
      <c r="K27" s="48"/>
      <c r="L27" s="49">
        <f>I27-F27</f>
        <v>-10645.970000000001</v>
      </c>
      <c r="M27" s="48"/>
      <c r="N27" s="48"/>
    </row>
    <row r="28" spans="2:14" x14ac:dyDescent="0.3">
      <c r="B28" s="46"/>
      <c r="C28" s="46"/>
      <c r="D28" s="46"/>
      <c r="E28" s="46"/>
      <c r="F28" s="49"/>
      <c r="G28" s="49"/>
      <c r="H28" s="49"/>
      <c r="I28" s="49"/>
      <c r="J28" s="49"/>
      <c r="K28" s="48"/>
      <c r="L28" s="49"/>
      <c r="M28" s="48"/>
      <c r="N28" s="48"/>
    </row>
    <row r="29" spans="2:14" x14ac:dyDescent="0.3">
      <c r="B29" s="51" t="s">
        <v>35</v>
      </c>
      <c r="C29" s="51"/>
      <c r="D29" s="51"/>
      <c r="E29" s="51"/>
      <c r="F29" s="49"/>
      <c r="G29" s="49"/>
      <c r="H29" s="49"/>
      <c r="I29" s="49"/>
      <c r="J29" s="49"/>
      <c r="K29" s="48"/>
      <c r="L29" s="49">
        <f>SUM(L24:L27)</f>
        <v>-50226.12999999999</v>
      </c>
      <c r="M29" s="49">
        <f>SUM(M24:M27)</f>
        <v>-7916.0320000000038</v>
      </c>
      <c r="N29" s="52">
        <f>L29+M29</f>
        <v>-58142.161999999997</v>
      </c>
    </row>
    <row r="30" spans="2:14" x14ac:dyDescent="0.3">
      <c r="B30" s="46"/>
      <c r="C30" s="46"/>
      <c r="D30" s="46"/>
      <c r="E30" s="46"/>
      <c r="F30" s="49"/>
      <c r="G30" s="49"/>
      <c r="H30" s="49"/>
      <c r="I30" s="49"/>
      <c r="J30" s="49"/>
      <c r="K30" s="48"/>
      <c r="L30" s="49"/>
      <c r="M30" s="49"/>
      <c r="N30" s="49"/>
    </row>
    <row r="31" spans="2:14" x14ac:dyDescent="0.3">
      <c r="B31" s="53" t="s">
        <v>36</v>
      </c>
      <c r="C31" s="53"/>
      <c r="D31" s="53"/>
      <c r="E31" s="46"/>
      <c r="F31" s="49">
        <v>174043.62</v>
      </c>
      <c r="G31" s="49">
        <f>F31*20%</f>
        <v>34808.724000000002</v>
      </c>
      <c r="H31" s="49"/>
      <c r="I31" s="49">
        <v>155000</v>
      </c>
      <c r="J31" s="49">
        <v>31000</v>
      </c>
      <c r="K31" s="48"/>
      <c r="L31" s="49">
        <f>I31-F31</f>
        <v>-19043.619999999995</v>
      </c>
      <c r="M31" s="49">
        <f>J31-G31</f>
        <v>-3808.724000000002</v>
      </c>
      <c r="N31" s="48"/>
    </row>
    <row r="32" spans="2:14" x14ac:dyDescent="0.3">
      <c r="B32" s="47"/>
      <c r="C32" s="47"/>
      <c r="D32" s="47"/>
      <c r="E32" s="46"/>
      <c r="F32" s="49"/>
      <c r="G32" s="49"/>
      <c r="H32" s="49"/>
      <c r="I32" s="49"/>
      <c r="J32" s="49"/>
      <c r="K32" s="48"/>
      <c r="L32" s="49"/>
      <c r="M32" s="49"/>
      <c r="N32" s="48"/>
    </row>
    <row r="33" spans="2:14" x14ac:dyDescent="0.3">
      <c r="B33" s="51" t="s">
        <v>37</v>
      </c>
      <c r="C33" s="51"/>
      <c r="D33" s="51"/>
      <c r="E33" s="51"/>
      <c r="F33" s="54"/>
      <c r="G33" s="54"/>
      <c r="H33" s="54"/>
      <c r="I33" s="54"/>
      <c r="J33" s="54"/>
      <c r="K33" s="54"/>
      <c r="L33" s="49">
        <f>L29+L31</f>
        <v>-69269.749999999985</v>
      </c>
      <c r="M33" s="49">
        <f>M29+M31</f>
        <v>-11724.756000000005</v>
      </c>
      <c r="N33" s="52">
        <f>L33+M33</f>
        <v>-80994.505999999994</v>
      </c>
    </row>
  </sheetData>
  <mergeCells count="19">
    <mergeCell ref="B33:E33"/>
    <mergeCell ref="F22:G22"/>
    <mergeCell ref="I22:J22"/>
    <mergeCell ref="B25:D25"/>
    <mergeCell ref="B26:D26"/>
    <mergeCell ref="B29:E29"/>
    <mergeCell ref="B31:D31"/>
    <mergeCell ref="B10:D10"/>
    <mergeCell ref="B11:D11"/>
    <mergeCell ref="C16:D16"/>
    <mergeCell ref="C17:D17"/>
    <mergeCell ref="C18:D18"/>
    <mergeCell ref="B19:F19"/>
    <mergeCell ref="B2:L2"/>
    <mergeCell ref="B3:C3"/>
    <mergeCell ref="B4:C4"/>
    <mergeCell ref="B6:D6"/>
    <mergeCell ref="B7:D7"/>
    <mergeCell ref="B8:D8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Régularisation nouveau bail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2023-01-10T15:36:14Z</dcterms:created>
  <dcterms:modified xsi:type="dcterms:W3CDTF">2023-01-10T15:36:51Z</dcterms:modified>
</cp:coreProperties>
</file>