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v-rds\coala\grps\dossiers\michelthom\compta\doc\01221222\"/>
    </mc:Choice>
  </mc:AlternateContent>
  <bookViews>
    <workbookView xWindow="0" yWindow="0" windowWidth="28800" windowHeight="12430"/>
  </bookViews>
  <sheets>
    <sheet name="2022" sheetId="4" r:id="rId1"/>
    <sheet name="2022 méthode n-1" sheetId="2" r:id="rId2"/>
    <sheet name="2021" sheetId="1" r:id="rId3"/>
    <sheet name="Capital" sheetId="3" r:id="rId4"/>
  </sheets>
  <definedNames>
    <definedName name="_xlnm.Print_Area" localSheetId="2">'2021'!$A$1:$F$26</definedName>
    <definedName name="_xlnm.Print_Area" localSheetId="0">'2022'!$A$1:$C$22</definedName>
    <definedName name="_xlnm.Print_Area" localSheetId="1">'2022 méthode n-1'!$A$1:$F$26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12" i="4"/>
  <c r="B15" i="4"/>
  <c r="B10" i="4" l="1"/>
  <c r="B9" i="4"/>
  <c r="B8" i="4"/>
  <c r="C21" i="4"/>
  <c r="B14" i="4"/>
  <c r="B17" i="4"/>
  <c r="B19" i="4" s="1"/>
  <c r="B21" i="4" s="1"/>
  <c r="B6" i="4"/>
  <c r="E20" i="2"/>
  <c r="C6" i="3" l="1"/>
  <c r="D6" i="3"/>
  <c r="E6" i="3"/>
  <c r="C5" i="3"/>
  <c r="C4" i="3"/>
  <c r="C3" i="3"/>
  <c r="D4" i="3"/>
  <c r="D5" i="3"/>
  <c r="D3" i="3"/>
  <c r="B6" i="3"/>
  <c r="B7" i="2"/>
  <c r="B9" i="2" s="1"/>
  <c r="B13" i="2" s="1"/>
  <c r="B17" i="2" s="1"/>
  <c r="E17" i="2" s="1"/>
  <c r="E22" i="2" l="1"/>
  <c r="E23" i="2" s="1"/>
  <c r="E24" i="2" s="1"/>
  <c r="E20" i="1"/>
  <c r="B7" i="1"/>
  <c r="B9" i="1" s="1"/>
  <c r="B13" i="1" s="1"/>
  <c r="B17" i="1" s="1"/>
  <c r="E17" i="1" s="1"/>
  <c r="E22" i="1" s="1"/>
  <c r="F22" i="2" l="1"/>
  <c r="F23" i="2" s="1"/>
  <c r="F24" i="2" s="1"/>
  <c r="F22" i="1"/>
  <c r="F23" i="1" s="1"/>
  <c r="F24" i="1" s="1"/>
  <c r="E23" i="1"/>
  <c r="E24" i="1" s="1"/>
</calcChain>
</file>

<file path=xl/sharedStrings.xml><?xml version="1.0" encoding="utf-8"?>
<sst xmlns="http://schemas.openxmlformats.org/spreadsheetml/2006/main" count="41" uniqueCount="27">
  <si>
    <t>MT</t>
  </si>
  <si>
    <t>Valeur Immeuble Assrance AXA</t>
  </si>
  <si>
    <t>Valorisation</t>
  </si>
  <si>
    <t>Valeur immeuble</t>
  </si>
  <si>
    <t>VNC</t>
  </si>
  <si>
    <t>PV Latente</t>
  </si>
  <si>
    <t>KP</t>
  </si>
  <si>
    <t>TOTAL Valeur</t>
  </si>
  <si>
    <t>CCT ASSOCIES</t>
  </si>
  <si>
    <t>Valeur PARTS MT</t>
  </si>
  <si>
    <t>AMTB</t>
  </si>
  <si>
    <t>ET</t>
  </si>
  <si>
    <t>DT</t>
  </si>
  <si>
    <t>TT</t>
  </si>
  <si>
    <t>PP</t>
  </si>
  <si>
    <t>NP</t>
  </si>
  <si>
    <t>US</t>
  </si>
  <si>
    <t>Dettes</t>
  </si>
  <si>
    <t>CCT ASSOCIE TT - principal</t>
  </si>
  <si>
    <t>Dettes (tiers)</t>
  </si>
  <si>
    <t>Valeur nette 100% parts</t>
  </si>
  <si>
    <t>Valeur participation TT (376/1500)</t>
  </si>
  <si>
    <t>SCI MICHEL THOMAS</t>
  </si>
  <si>
    <t>Abattement illiquidité</t>
  </si>
  <si>
    <t>Valeur après décôte</t>
  </si>
  <si>
    <t>Valeur déclaration IFI</t>
  </si>
  <si>
    <t>CCT ASSOCIE (indivision nue-propriété) 594751 /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</si>
</sst>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110" zoomScaleNormal="110" workbookViewId="0">
      <selection activeCell="A7" sqref="A7"/>
    </sheetView>
  </sheetViews>
  <sheetFormatPr baseColWidth="10" defaultRowHeight="14.4" x14ac:dyDescent="0.3"/>
  <cols>
    <col min="1" max="1" width="40.8984375" customWidth="1"/>
    <col min="2" max="3" width="11.19921875" style="1"/>
    <col min="6" max="6" width="13.8984375" bestFit="1" customWidth="1"/>
  </cols>
  <sheetData>
    <row r="1" spans="1:7" x14ac:dyDescent="0.3">
      <c r="A1" t="s">
        <v>22</v>
      </c>
    </row>
    <row r="3" spans="1:7" x14ac:dyDescent="0.3">
      <c r="A3" t="s">
        <v>0</v>
      </c>
    </row>
    <row r="4" spans="1:7" x14ac:dyDescent="0.3">
      <c r="A4" t="s">
        <v>1</v>
      </c>
      <c r="B4" s="1">
        <v>6815973</v>
      </c>
      <c r="C4" s="1">
        <v>11000000</v>
      </c>
      <c r="G4" s="1"/>
    </row>
    <row r="5" spans="1:7" x14ac:dyDescent="0.3">
      <c r="A5" t="s">
        <v>2</v>
      </c>
      <c r="B5" s="2">
        <v>1</v>
      </c>
    </row>
    <row r="6" spans="1:7" x14ac:dyDescent="0.3">
      <c r="B6" s="1">
        <f>+B4*B5</f>
        <v>6815973</v>
      </c>
    </row>
    <row r="8" spans="1:7" x14ac:dyDescent="0.3">
      <c r="A8" t="s">
        <v>3</v>
      </c>
      <c r="B8" s="1">
        <f>+C4</f>
        <v>11000000</v>
      </c>
    </row>
    <row r="9" spans="1:7" x14ac:dyDescent="0.3">
      <c r="A9" t="s">
        <v>23</v>
      </c>
      <c r="B9" s="1">
        <f>B8*10%</f>
        <v>1100000</v>
      </c>
    </row>
    <row r="10" spans="1:7" x14ac:dyDescent="0.3">
      <c r="A10" t="s">
        <v>24</v>
      </c>
      <c r="B10" s="1">
        <f>B8-B9</f>
        <v>9900000</v>
      </c>
    </row>
    <row r="12" spans="1:7" x14ac:dyDescent="0.3">
      <c r="A12" t="s">
        <v>17</v>
      </c>
      <c r="B12" s="1">
        <f>2711297-47215</f>
        <v>2664082</v>
      </c>
    </row>
    <row r="13" spans="1:7" x14ac:dyDescent="0.3">
      <c r="E13" s="1"/>
    </row>
    <row r="14" spans="1:7" x14ac:dyDescent="0.3">
      <c r="A14" t="s">
        <v>18</v>
      </c>
      <c r="B14" s="1">
        <f>-618680</f>
        <v>-618680</v>
      </c>
      <c r="E14" s="1"/>
    </row>
    <row r="15" spans="1:7" x14ac:dyDescent="0.3">
      <c r="A15" t="s">
        <v>26</v>
      </c>
      <c r="B15" s="1">
        <f>-ROUND(594751.48/3,0)</f>
        <v>-198250</v>
      </c>
    </row>
    <row r="16" spans="1:7" x14ac:dyDescent="0.3">
      <c r="E16" s="1"/>
      <c r="F16" s="1"/>
      <c r="G16" s="1"/>
    </row>
    <row r="17" spans="1:6" x14ac:dyDescent="0.3">
      <c r="A17" t="s">
        <v>19</v>
      </c>
      <c r="B17" s="1">
        <f>SUM(B12:B15)</f>
        <v>1847152</v>
      </c>
      <c r="D17" s="3"/>
      <c r="E17" s="1"/>
      <c r="F17" s="1"/>
    </row>
    <row r="18" spans="1:6" x14ac:dyDescent="0.3">
      <c r="E18" s="1"/>
      <c r="F18" s="1"/>
    </row>
    <row r="19" spans="1:6" x14ac:dyDescent="0.3">
      <c r="A19" t="s">
        <v>20</v>
      </c>
      <c r="B19" s="1">
        <f>B10-B17</f>
        <v>8052848</v>
      </c>
    </row>
    <row r="21" spans="1:6" x14ac:dyDescent="0.3">
      <c r="A21" t="s">
        <v>21</v>
      </c>
      <c r="B21" s="1">
        <f>(B19*C21)</f>
        <v>2018580.5653333331</v>
      </c>
      <c r="C21" s="5">
        <f>376/1500</f>
        <v>0.25066666666666665</v>
      </c>
    </row>
    <row r="22" spans="1:6" x14ac:dyDescent="0.3">
      <c r="A22" t="s">
        <v>25</v>
      </c>
      <c r="B22" s="1">
        <f>ROUND(B21,-3)</f>
        <v>2019000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zoomScale="110" zoomScaleNormal="110" workbookViewId="0">
      <selection activeCell="E24" sqref="E24"/>
    </sheetView>
  </sheetViews>
  <sheetFormatPr baseColWidth="10" defaultRowHeight="14.4" x14ac:dyDescent="0.3"/>
  <cols>
    <col min="1" max="1" width="29.296875" bestFit="1" customWidth="1"/>
    <col min="2" max="3" width="11.19921875" style="1"/>
    <col min="6" max="6" width="13.8984375" bestFit="1" customWidth="1"/>
  </cols>
  <sheetData>
    <row r="4" spans="1:7" x14ac:dyDescent="0.3">
      <c r="A4" t="s">
        <v>0</v>
      </c>
    </row>
    <row r="5" spans="1:7" x14ac:dyDescent="0.3">
      <c r="A5" t="s">
        <v>1</v>
      </c>
      <c r="B5" s="1">
        <v>6815973</v>
      </c>
      <c r="G5" s="1"/>
    </row>
    <row r="6" spans="1:7" x14ac:dyDescent="0.3">
      <c r="A6" t="s">
        <v>2</v>
      </c>
      <c r="B6" s="2">
        <v>1</v>
      </c>
    </row>
    <row r="7" spans="1:7" x14ac:dyDescent="0.3">
      <c r="B7" s="1">
        <f>+B5*B6</f>
        <v>6815973</v>
      </c>
    </row>
    <row r="9" spans="1:7" x14ac:dyDescent="0.3">
      <c r="A9" t="s">
        <v>3</v>
      </c>
      <c r="B9" s="1">
        <f>+B7</f>
        <v>6815973</v>
      </c>
    </row>
    <row r="11" spans="1:7" x14ac:dyDescent="0.3">
      <c r="A11" t="s">
        <v>4</v>
      </c>
      <c r="B11" s="1">
        <v>3900568</v>
      </c>
    </row>
    <row r="13" spans="1:7" x14ac:dyDescent="0.3">
      <c r="A13" t="s">
        <v>5</v>
      </c>
      <c r="B13" s="1">
        <f>+B9-B11</f>
        <v>2915405</v>
      </c>
    </row>
    <row r="15" spans="1:7" x14ac:dyDescent="0.3">
      <c r="A15" t="s">
        <v>6</v>
      </c>
      <c r="B15" s="1">
        <v>1550494</v>
      </c>
    </row>
    <row r="17" spans="1:7" x14ac:dyDescent="0.3">
      <c r="A17" t="s">
        <v>7</v>
      </c>
      <c r="B17" s="1">
        <f>+B13+B15</f>
        <v>4465899</v>
      </c>
      <c r="E17" s="1">
        <f>+B17</f>
        <v>4465899</v>
      </c>
    </row>
    <row r="19" spans="1:7" x14ac:dyDescent="0.3">
      <c r="E19" s="1"/>
    </row>
    <row r="20" spans="1:7" x14ac:dyDescent="0.3">
      <c r="A20" t="s">
        <v>8</v>
      </c>
      <c r="B20" s="1">
        <v>2469660</v>
      </c>
      <c r="C20" s="1">
        <v>20</v>
      </c>
      <c r="D20">
        <v>4</v>
      </c>
      <c r="E20" s="1">
        <f>B20/C20*D20</f>
        <v>493932</v>
      </c>
    </row>
    <row r="22" spans="1:7" x14ac:dyDescent="0.3">
      <c r="E22" s="1">
        <f>SUM(E17:E21)</f>
        <v>4959831</v>
      </c>
      <c r="F22" s="1">
        <f>ROUND(E22,-3)</f>
        <v>4960000</v>
      </c>
      <c r="G22" s="1"/>
    </row>
    <row r="23" spans="1:7" x14ac:dyDescent="0.3">
      <c r="A23" t="s">
        <v>9</v>
      </c>
      <c r="D23" s="3">
        <v>0.25069999999999998</v>
      </c>
      <c r="E23" s="1">
        <f>+E22*D23</f>
        <v>1243429.6316999998</v>
      </c>
      <c r="F23" s="1">
        <f>+F22*D23</f>
        <v>1243472</v>
      </c>
    </row>
    <row r="24" spans="1:7" x14ac:dyDescent="0.3">
      <c r="E24" s="1">
        <f>ROUND(E23,-4)</f>
        <v>1240000</v>
      </c>
      <c r="F24" s="1">
        <f>ROUND(F23,-4)</f>
        <v>1240000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workbookViewId="0">
      <selection activeCell="B19" sqref="B19"/>
    </sheetView>
  </sheetViews>
  <sheetFormatPr baseColWidth="10" defaultRowHeight="14.4" x14ac:dyDescent="0.3"/>
  <cols>
    <col min="1" max="1" width="29.296875" bestFit="1" customWidth="1"/>
    <col min="2" max="3" width="11.3984375" style="1"/>
    <col min="6" max="6" width="13.8984375" bestFit="1" customWidth="1"/>
  </cols>
  <sheetData>
    <row r="4" spans="1:2" x14ac:dyDescent="0.3">
      <c r="A4" t="s">
        <v>0</v>
      </c>
    </row>
    <row r="5" spans="1:2" x14ac:dyDescent="0.3">
      <c r="A5" t="s">
        <v>1</v>
      </c>
      <c r="B5" s="1">
        <v>6815973</v>
      </c>
    </row>
    <row r="6" spans="1:2" x14ac:dyDescent="0.3">
      <c r="A6" t="s">
        <v>2</v>
      </c>
      <c r="B6" s="2">
        <v>1</v>
      </c>
    </row>
    <row r="7" spans="1:2" x14ac:dyDescent="0.3">
      <c r="B7" s="1">
        <f>+B5*B6</f>
        <v>6815973</v>
      </c>
    </row>
    <row r="9" spans="1:2" x14ac:dyDescent="0.3">
      <c r="A9" t="s">
        <v>3</v>
      </c>
      <c r="B9" s="1">
        <f>+B7</f>
        <v>6815973</v>
      </c>
    </row>
    <row r="11" spans="1:2" x14ac:dyDescent="0.3">
      <c r="A11" t="s">
        <v>4</v>
      </c>
      <c r="B11" s="1">
        <v>3900568</v>
      </c>
    </row>
    <row r="13" spans="1:2" x14ac:dyDescent="0.3">
      <c r="A13" t="s">
        <v>5</v>
      </c>
      <c r="B13" s="1">
        <f>+B9-B11</f>
        <v>2915405</v>
      </c>
    </row>
    <row r="15" spans="1:2" x14ac:dyDescent="0.3">
      <c r="A15" t="s">
        <v>6</v>
      </c>
      <c r="B15" s="1">
        <v>935952</v>
      </c>
    </row>
    <row r="17" spans="1:7" x14ac:dyDescent="0.3">
      <c r="A17" t="s">
        <v>7</v>
      </c>
      <c r="B17" s="1">
        <f>+B13+B15</f>
        <v>3851357</v>
      </c>
      <c r="E17" s="1">
        <f>+B17</f>
        <v>3851357</v>
      </c>
    </row>
    <row r="19" spans="1:7" x14ac:dyDescent="0.3">
      <c r="E19" s="1"/>
    </row>
    <row r="20" spans="1:7" x14ac:dyDescent="0.3">
      <c r="A20" t="s">
        <v>8</v>
      </c>
      <c r="B20" s="1">
        <v>3079660</v>
      </c>
      <c r="C20" s="1">
        <v>20</v>
      </c>
      <c r="D20">
        <v>4</v>
      </c>
      <c r="E20" s="1">
        <f>+B20/C20*D20</f>
        <v>615932</v>
      </c>
    </row>
    <row r="22" spans="1:7" x14ac:dyDescent="0.3">
      <c r="E22" s="1">
        <f>SUM(E17:E21)</f>
        <v>4467289</v>
      </c>
      <c r="F22" s="1">
        <f>ROUND(E22,-3)</f>
        <v>4467000</v>
      </c>
      <c r="G22" s="1"/>
    </row>
    <row r="23" spans="1:7" x14ac:dyDescent="0.3">
      <c r="A23" t="s">
        <v>9</v>
      </c>
      <c r="D23" s="3">
        <v>0.2505</v>
      </c>
      <c r="E23" s="1">
        <f>+E22*D23</f>
        <v>1119055.8944999999</v>
      </c>
      <c r="F23" s="1">
        <f>+F22*D23</f>
        <v>1118983.5</v>
      </c>
    </row>
    <row r="24" spans="1:7" x14ac:dyDescent="0.3">
      <c r="E24" s="1">
        <f>ROUND(E23,-4)</f>
        <v>1120000</v>
      </c>
      <c r="F24" s="1">
        <f>ROUND(F23,-4)</f>
        <v>1120000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5" sqref="C15"/>
    </sheetView>
  </sheetViews>
  <sheetFormatPr baseColWidth="10" defaultRowHeight="14.4" x14ac:dyDescent="0.3"/>
  <sheetData>
    <row r="1" spans="1:5" x14ac:dyDescent="0.3">
      <c r="C1" s="4" t="s">
        <v>14</v>
      </c>
      <c r="D1" s="4" t="s">
        <v>15</v>
      </c>
      <c r="E1" s="4" t="s">
        <v>16</v>
      </c>
    </row>
    <row r="2" spans="1:5" x14ac:dyDescent="0.3">
      <c r="A2" t="s">
        <v>10</v>
      </c>
      <c r="B2">
        <v>372</v>
      </c>
      <c r="C2">
        <v>0</v>
      </c>
      <c r="D2">
        <v>0</v>
      </c>
      <c r="E2">
        <v>372</v>
      </c>
    </row>
    <row r="3" spans="1:5" x14ac:dyDescent="0.3">
      <c r="A3" t="s">
        <v>12</v>
      </c>
      <c r="B3">
        <v>376</v>
      </c>
      <c r="C3">
        <f>B3</f>
        <v>376</v>
      </c>
      <c r="D3">
        <f>$E$2/3</f>
        <v>124</v>
      </c>
    </row>
    <row r="4" spans="1:5" x14ac:dyDescent="0.3">
      <c r="A4" t="s">
        <v>11</v>
      </c>
      <c r="B4">
        <v>376</v>
      </c>
      <c r="C4">
        <f>B4</f>
        <v>376</v>
      </c>
      <c r="D4">
        <f t="shared" ref="D4:D5" si="0">$E$2/3</f>
        <v>124</v>
      </c>
    </row>
    <row r="5" spans="1:5" x14ac:dyDescent="0.3">
      <c r="A5" t="s">
        <v>13</v>
      </c>
      <c r="B5">
        <v>376</v>
      </c>
      <c r="C5">
        <f>B5</f>
        <v>376</v>
      </c>
      <c r="D5">
        <f t="shared" si="0"/>
        <v>124</v>
      </c>
    </row>
    <row r="6" spans="1:5" x14ac:dyDescent="0.3">
      <c r="B6">
        <f>SUM(B2:B5)</f>
        <v>1500</v>
      </c>
      <c r="C6">
        <f t="shared" ref="C6:E6" si="1">SUM(C2:C5)</f>
        <v>1128</v>
      </c>
      <c r="D6">
        <f t="shared" si="1"/>
        <v>372</v>
      </c>
      <c r="E6">
        <f t="shared" si="1"/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2022</vt:lpstr>
      <vt:lpstr>2022 méthode n-1</vt:lpstr>
      <vt:lpstr>2021</vt:lpstr>
      <vt:lpstr>Capital</vt:lpstr>
      <vt:lpstr>'2021'!Zone_d_impression</vt:lpstr>
      <vt:lpstr>'2022'!Zone_d_impression</vt:lpstr>
      <vt:lpstr>'2022 méthode n-1'!Zone_d_impression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TITA FARINELLA</dc:creator>
  <cp:lastModifiedBy>Michel RECALDE</cp:lastModifiedBy>
  <cp:lastPrinted>2022-06-03T14:59:03Z</cp:lastPrinted>
  <dcterms:created xsi:type="dcterms:W3CDTF">2021-06-08T13:36:20Z</dcterms:created>
  <dcterms:modified xsi:type="dcterms:W3CDTF">2022-06-04T07:42:30Z</dcterms:modified>
</cp:coreProperties>
</file>