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1616" windowHeight="10236"/>
  </bookViews>
  <sheets>
    <sheet name="SOARES - Parking" sheetId="9" r:id="rId1"/>
  </sheets>
  <definedNames>
    <definedName name="_xlnm.Print_Area" localSheetId="0">'SOARES - Parking'!$A$1:$S$44</definedName>
  </definedNames>
  <calcPr calcId="125725"/>
</workbook>
</file>

<file path=xl/calcChain.xml><?xml version="1.0" encoding="utf-8"?>
<calcChain xmlns="http://schemas.openxmlformats.org/spreadsheetml/2006/main">
  <c r="S48" i="9"/>
  <c r="S47"/>
  <c r="S46"/>
  <c r="W32"/>
  <c r="W20"/>
  <c r="W7"/>
  <c r="V34"/>
  <c r="V22"/>
  <c r="V10"/>
  <c r="H7"/>
  <c r="S7"/>
  <c r="S8"/>
  <c r="M11"/>
  <c r="Q11"/>
  <c r="S11"/>
  <c r="M14"/>
  <c r="Q14" s="1"/>
  <c r="S14" s="1"/>
  <c r="M17"/>
  <c r="Q17" s="1"/>
  <c r="S17" s="1"/>
  <c r="K20"/>
  <c r="H20" s="1"/>
  <c r="M20" s="1"/>
  <c r="M23"/>
  <c r="Q23"/>
  <c r="S23"/>
  <c r="M26"/>
  <c r="Q26" s="1"/>
  <c r="S26" s="1"/>
  <c r="M29"/>
  <c r="Q29" s="1"/>
  <c r="S29" s="1"/>
  <c r="K32"/>
  <c r="H32" s="1"/>
  <c r="M32" s="1"/>
  <c r="M35"/>
  <c r="S35"/>
  <c r="M38"/>
  <c r="Q38"/>
  <c r="M41"/>
  <c r="Q41" s="1"/>
  <c r="Q20" l="1"/>
  <c r="S20" s="1"/>
  <c r="N20"/>
  <c r="Q32"/>
  <c r="S32" s="1"/>
  <c r="N32"/>
</calcChain>
</file>

<file path=xl/sharedStrings.xml><?xml version="1.0" encoding="utf-8"?>
<sst xmlns="http://schemas.openxmlformats.org/spreadsheetml/2006/main" count="120" uniqueCount="58">
  <si>
    <t>Échéance</t>
  </si>
  <si>
    <t>Montant (€)</t>
  </si>
  <si>
    <t>Indice</t>
  </si>
  <si>
    <t>Référence</t>
  </si>
  <si>
    <t>date prochaine révision</t>
  </si>
  <si>
    <t>06</t>
  </si>
  <si>
    <t>08</t>
  </si>
  <si>
    <t>09</t>
  </si>
  <si>
    <t>10</t>
  </si>
  <si>
    <t>07</t>
  </si>
  <si>
    <t>11</t>
  </si>
  <si>
    <t>12</t>
  </si>
  <si>
    <t>01</t>
  </si>
  <si>
    <t>02</t>
  </si>
  <si>
    <t>03</t>
  </si>
  <si>
    <t>04</t>
  </si>
  <si>
    <t>05</t>
  </si>
  <si>
    <t>Trimestre</t>
  </si>
  <si>
    <t>Loyer annuel</t>
  </si>
  <si>
    <t>% N / N-1</t>
  </si>
  <si>
    <t>Nouveau loyer</t>
  </si>
  <si>
    <t>01/01/2017 à 31/12/2017</t>
  </si>
  <si>
    <t>01/01/2018 à 31/12/2018</t>
  </si>
  <si>
    <t>Période loyer annuel</t>
  </si>
  <si>
    <t>Période loyer appelé</t>
  </si>
  <si>
    <t>01/10/2017 à 31/12/2017</t>
  </si>
  <si>
    <t>01/04/2018 à 30/06/2018</t>
  </si>
  <si>
    <t>01/07/2018 à 30/09/2018</t>
  </si>
  <si>
    <t>01/10/2018 à 31/12/2018</t>
  </si>
  <si>
    <t>01/07/2017 à 30/09/2017</t>
  </si>
  <si>
    <t>appelé Gerloge</t>
  </si>
  <si>
    <t>appelé selon bail</t>
  </si>
  <si>
    <t>01/01/2018 à 31/03/2018</t>
  </si>
  <si>
    <t>01/04/2017 à 30/06/2017</t>
  </si>
  <si>
    <t>01/01/2017 à 31/03/2017</t>
  </si>
  <si>
    <t>01/10/2016 à 31/12/2016</t>
  </si>
  <si>
    <t>Rappel Gerloge</t>
  </si>
  <si>
    <t>Différence</t>
  </si>
  <si>
    <t>Déôt de garantie</t>
  </si>
  <si>
    <t>Tx O-M</t>
  </si>
  <si>
    <t>Tx Foncières</t>
  </si>
  <si>
    <t>1T19</t>
  </si>
  <si>
    <t>01/07/2019 à 30/09/2019</t>
  </si>
  <si>
    <t>01/04/2019 à 30/06/2019</t>
  </si>
  <si>
    <t>1T18</t>
  </si>
  <si>
    <t>1T17</t>
  </si>
  <si>
    <t>12/09/2016 à 30/09/2016</t>
  </si>
  <si>
    <t>1T16</t>
  </si>
  <si>
    <t>le dépôt de garantie correspond à 1 mois de loyer en principal (hors charges)</t>
  </si>
  <si>
    <t>Le loyer sera révisé le 1er octobre   indice référence : 1T16 --&gt; 1615</t>
  </si>
  <si>
    <t>Loyer HT TVA en sus</t>
  </si>
  <si>
    <t>HT</t>
  </si>
  <si>
    <t>TVA 20%</t>
  </si>
  <si>
    <t>TTC</t>
  </si>
  <si>
    <t>le loyer est payable d'avance et en totalité le 1er de chaque mois</t>
  </si>
  <si>
    <t>12/09/2016 à 31/12/2016</t>
  </si>
  <si>
    <t>01/01/2019 à 31/01/2019</t>
  </si>
  <si>
    <t>Loyer soumis à TVA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</si>
</sst>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49" fontId="3" fillId="0" borderId="0" xfId="0" applyNumberFormat="1" applyFon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1"/>
    <xf numFmtId="0" fontId="2" fillId="0" borderId="0" xfId="1" applyAlignment="1">
      <alignment horizontal="center" vertical="center"/>
    </xf>
    <xf numFmtId="0" fontId="5" fillId="0" borderId="0" xfId="2" applyNumberFormat="1"/>
    <xf numFmtId="0" fontId="5" fillId="0" borderId="0" xfId="2"/>
    <xf numFmtId="164" fontId="5" fillId="0" borderId="0" xfId="2" applyNumberFormat="1" applyAlignment="1">
      <alignment horizontal="center" vertical="center"/>
    </xf>
    <xf numFmtId="49" fontId="3" fillId="0" borderId="0" xfId="2" applyNumberFormat="1" applyFont="1"/>
    <xf numFmtId="49" fontId="5" fillId="0" borderId="0" xfId="2" applyNumberFormat="1"/>
    <xf numFmtId="0" fontId="5" fillId="0" borderId="0" xfId="2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164" fontId="5" fillId="0" borderId="0" xfId="2" applyNumberFormat="1" applyAlignment="1">
      <alignment vertical="center"/>
    </xf>
    <xf numFmtId="0" fontId="5" fillId="0" borderId="0" xfId="2" applyAlignment="1">
      <alignment vertical="center"/>
    </xf>
    <xf numFmtId="164" fontId="5" fillId="0" borderId="0" xfId="2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2" applyAlignment="1">
      <alignment horizontal="center" vertical="center"/>
    </xf>
    <xf numFmtId="164" fontId="6" fillId="0" borderId="0" xfId="0" applyNumberFormat="1" applyFont="1" applyAlignment="1">
      <alignment horizontal="right"/>
    </xf>
    <xf numFmtId="0" fontId="5" fillId="0" borderId="0" xfId="2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164" fontId="5" fillId="0" borderId="1" xfId="2" applyNumberForma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5" fillId="0" borderId="2" xfId="2" applyBorder="1"/>
    <xf numFmtId="0" fontId="5" fillId="0" borderId="4" xfId="2" applyBorder="1" applyAlignment="1">
      <alignment horizontal="center" vertical="center" wrapText="1"/>
    </xf>
    <xf numFmtId="49" fontId="5" fillId="0" borderId="5" xfId="2" applyNumberFormat="1" applyBorder="1" applyAlignment="1">
      <alignment horizontal="center" vertical="center" wrapText="1"/>
    </xf>
    <xf numFmtId="0" fontId="5" fillId="0" borderId="5" xfId="2" applyBorder="1" applyAlignment="1">
      <alignment horizontal="center" vertical="center" wrapText="1"/>
    </xf>
    <xf numFmtId="0" fontId="5" fillId="0" borderId="6" xfId="2" applyBorder="1" applyAlignment="1">
      <alignment horizontal="center" vertical="center" wrapText="1"/>
    </xf>
    <xf numFmtId="14" fontId="5" fillId="0" borderId="3" xfId="2" applyNumberFormat="1" applyBorder="1" applyAlignment="1">
      <alignment horizontal="center" vertical="center"/>
    </xf>
    <xf numFmtId="14" fontId="5" fillId="0" borderId="2" xfId="2" applyNumberFormat="1" applyBorder="1" applyAlignment="1">
      <alignment horizontal="center" vertical="center"/>
    </xf>
    <xf numFmtId="0" fontId="5" fillId="0" borderId="7" xfId="2" applyBorder="1"/>
    <xf numFmtId="49" fontId="5" fillId="0" borderId="7" xfId="2" applyNumberFormat="1" applyBorder="1"/>
    <xf numFmtId="0" fontId="5" fillId="0" borderId="7" xfId="2" applyNumberFormat="1" applyBorder="1"/>
    <xf numFmtId="0" fontId="5" fillId="0" borderId="8" xfId="2" applyBorder="1"/>
    <xf numFmtId="14" fontId="5" fillId="0" borderId="8" xfId="2" applyNumberFormat="1" applyBorder="1" applyAlignment="1">
      <alignment horizontal="center" vertical="center"/>
    </xf>
    <xf numFmtId="164" fontId="5" fillId="0" borderId="2" xfId="2" applyNumberForma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5" fillId="2" borderId="0" xfId="2" applyFill="1"/>
    <xf numFmtId="0" fontId="5" fillId="2" borderId="0" xfId="2" applyNumberFormat="1" applyFill="1"/>
    <xf numFmtId="0" fontId="2" fillId="2" borderId="2" xfId="1" applyFill="1" applyBorder="1" applyAlignment="1">
      <alignment horizontal="center" vertical="center"/>
    </xf>
    <xf numFmtId="164" fontId="5" fillId="0" borderId="10" xfId="2" applyNumberFormat="1" applyBorder="1" applyAlignment="1">
      <alignment horizontal="center" vertical="center"/>
    </xf>
    <xf numFmtId="164" fontId="5" fillId="0" borderId="9" xfId="2" applyNumberFormat="1" applyBorder="1" applyAlignment="1">
      <alignment horizontal="center" vertical="center"/>
    </xf>
    <xf numFmtId="164" fontId="5" fillId="0" borderId="11" xfId="2" applyNumberFormat="1" applyBorder="1" applyAlignment="1">
      <alignment horizontal="center" vertical="center"/>
    </xf>
    <xf numFmtId="0" fontId="5" fillId="0" borderId="9" xfId="2" applyBorder="1" applyAlignment="1">
      <alignment horizontal="center" vertical="center"/>
    </xf>
    <xf numFmtId="0" fontId="5" fillId="0" borderId="11" xfId="2" applyBorder="1" applyAlignment="1">
      <alignment horizontal="center" vertical="center"/>
    </xf>
    <xf numFmtId="49" fontId="3" fillId="2" borderId="0" xfId="2" applyNumberFormat="1" applyFont="1" applyFill="1"/>
    <xf numFmtId="0" fontId="5" fillId="2" borderId="2" xfId="2" applyFill="1" applyBorder="1"/>
    <xf numFmtId="164" fontId="5" fillId="2" borderId="9" xfId="2" applyNumberFormat="1" applyFill="1" applyBorder="1" applyAlignment="1">
      <alignment horizontal="center" vertical="center"/>
    </xf>
    <xf numFmtId="14" fontId="5" fillId="2" borderId="2" xfId="2" applyNumberFormat="1" applyFill="1" applyBorder="1" applyAlignment="1">
      <alignment horizontal="center" vertical="center"/>
    </xf>
    <xf numFmtId="0" fontId="1" fillId="2" borderId="0" xfId="1" applyFont="1" applyFill="1"/>
    <xf numFmtId="0" fontId="1" fillId="2" borderId="2" xfId="1" applyFont="1" applyFill="1" applyBorder="1"/>
    <xf numFmtId="0" fontId="1" fillId="2" borderId="2" xfId="1" applyFont="1" applyFill="1" applyBorder="1" applyAlignment="1">
      <alignment horizontal="center" vertical="center"/>
    </xf>
    <xf numFmtId="0" fontId="8" fillId="2" borderId="0" xfId="2" applyFont="1" applyFill="1"/>
    <xf numFmtId="0" fontId="8" fillId="2" borderId="0" xfId="2" applyNumberFormat="1" applyFont="1" applyFill="1"/>
    <xf numFmtId="0" fontId="5" fillId="0" borderId="3" xfId="2" applyBorder="1" applyAlignment="1">
      <alignment horizontal="center" vertical="center"/>
    </xf>
    <xf numFmtId="0" fontId="5" fillId="0" borderId="2" xfId="2" applyBorder="1" applyAlignment="1">
      <alignment horizontal="center" vertical="center"/>
    </xf>
    <xf numFmtId="0" fontId="5" fillId="0" borderId="8" xfId="2" applyBorder="1" applyAlignment="1">
      <alignment horizontal="center" vertical="center"/>
    </xf>
    <xf numFmtId="0" fontId="5" fillId="2" borderId="2" xfId="2" applyFill="1" applyBorder="1" applyAlignment="1">
      <alignment horizontal="center" vertical="center"/>
    </xf>
    <xf numFmtId="14" fontId="1" fillId="2" borderId="2" xfId="1" applyNumberFormat="1" applyFont="1" applyFill="1" applyBorder="1" applyAlignment="1">
      <alignment horizontal="center" vertical="center"/>
    </xf>
    <xf numFmtId="164" fontId="5" fillId="0" borderId="3" xfId="2" applyNumberForma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164" fontId="3" fillId="0" borderId="3" xfId="2" applyNumberFormat="1" applyFont="1" applyBorder="1" applyAlignment="1">
      <alignment horizontal="center" vertical="center"/>
    </xf>
    <xf numFmtId="164" fontId="5" fillId="0" borderId="3" xfId="2" applyNumberFormat="1" applyFill="1" applyBorder="1" applyAlignment="1">
      <alignment horizontal="center" vertical="center"/>
    </xf>
    <xf numFmtId="164" fontId="5" fillId="0" borderId="2" xfId="2" applyNumberFormat="1" applyFill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164" fontId="3" fillId="0" borderId="2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164" fontId="5" fillId="2" borderId="2" xfId="2" applyNumberFormat="1" applyFill="1" applyBorder="1" applyAlignment="1">
      <alignment horizontal="center" vertical="center"/>
    </xf>
    <xf numFmtId="10" fontId="5" fillId="2" borderId="2" xfId="3" applyNumberFormat="1" applyFont="1" applyFill="1" applyBorder="1" applyAlignment="1">
      <alignment horizontal="center" vertical="center"/>
    </xf>
    <xf numFmtId="164" fontId="3" fillId="0" borderId="8" xfId="2" applyNumberFormat="1" applyFont="1" applyBorder="1" applyAlignment="1">
      <alignment horizontal="center" vertical="center"/>
    </xf>
    <xf numFmtId="164" fontId="5" fillId="0" borderId="8" xfId="2" applyNumberForma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164" fontId="2" fillId="0" borderId="0" xfId="1" applyNumberFormat="1" applyAlignment="1">
      <alignment horizontal="center" vertical="center"/>
    </xf>
    <xf numFmtId="0" fontId="1" fillId="0" borderId="0" xfId="1" applyFont="1"/>
    <xf numFmtId="164" fontId="7" fillId="0" borderId="0" xfId="1" applyNumberFormat="1" applyFont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Pourcentage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8"/>
  <sheetViews>
    <sheetView tabSelected="1" topLeftCell="A4" workbookViewId="0">
      <selection activeCell="M2" sqref="M2"/>
    </sheetView>
  </sheetViews>
  <sheetFormatPr baseColWidth="10" defaultRowHeight="14.4"/>
  <cols>
    <col min="1" max="2" width="3" style="6" bestFit="1" customWidth="1"/>
    <col min="3" max="3" width="5" style="6" bestFit="1" customWidth="1"/>
    <col min="4" max="5" width="3" style="6" bestFit="1" customWidth="1"/>
    <col min="6" max="6" width="5" style="6" bestFit="1" customWidth="1"/>
    <col min="7" max="7" width="2.5546875" style="6" customWidth="1"/>
    <col min="8" max="8" width="9.33203125" style="6" customWidth="1"/>
    <col min="9" max="9" width="7" style="6" customWidth="1"/>
    <col min="10" max="10" width="9.6640625" style="6" customWidth="1"/>
    <col min="11" max="11" width="8.6640625" style="7" customWidth="1"/>
    <col min="12" max="12" width="11.5546875" style="7"/>
    <col min="13" max="13" width="11.5546875" style="6"/>
    <col min="14" max="14" width="9" style="6" customWidth="1"/>
    <col min="15" max="15" width="10.5546875" style="6" customWidth="1"/>
    <col min="16" max="16" width="21.5546875" style="6" bestFit="1" customWidth="1"/>
    <col min="17" max="17" width="11.5546875" style="6"/>
    <col min="18" max="20" width="9.6640625" style="6" customWidth="1"/>
    <col min="21" max="21" width="21.5546875" style="6" customWidth="1"/>
    <col min="22" max="22" width="11.5546875" style="6"/>
    <col min="23" max="25" width="9.6640625" style="6" customWidth="1"/>
    <col min="26" max="16384" width="11.5546875" style="6"/>
  </cols>
  <sheetData>
    <row r="1" spans="1:25" customFormat="1">
      <c r="B1" s="3" t="s">
        <v>54</v>
      </c>
      <c r="H1" s="1"/>
      <c r="I1" s="5"/>
      <c r="J1" s="5"/>
      <c r="K1" s="18"/>
      <c r="L1" s="7"/>
      <c r="M1" s="20" t="s">
        <v>57</v>
      </c>
      <c r="N1" s="1"/>
      <c r="O1" s="2"/>
      <c r="S1" s="2"/>
    </row>
    <row r="2" spans="1:25" customFormat="1" ht="13.2">
      <c r="B2" s="3" t="s">
        <v>48</v>
      </c>
      <c r="H2" s="1"/>
      <c r="I2" s="5"/>
      <c r="J2" s="5"/>
      <c r="K2" s="18"/>
      <c r="L2" s="4"/>
      <c r="N2" s="1"/>
      <c r="O2" s="2"/>
      <c r="S2" s="2"/>
    </row>
    <row r="3" spans="1:25" s="78" customFormat="1" ht="13.2">
      <c r="B3" s="78" t="s">
        <v>49</v>
      </c>
      <c r="K3" s="79"/>
      <c r="L3" s="79"/>
    </row>
    <row r="5" spans="1:25" ht="15" thickBot="1">
      <c r="A5" s="21"/>
      <c r="B5" s="21"/>
      <c r="C5" s="21"/>
      <c r="D5" s="21"/>
      <c r="E5" s="21"/>
      <c r="F5" s="21"/>
      <c r="G5" s="16"/>
      <c r="H5" s="14"/>
      <c r="I5" s="13"/>
      <c r="J5" s="13"/>
      <c r="K5" s="10"/>
      <c r="L5" s="19"/>
      <c r="M5" s="17"/>
      <c r="N5" s="15"/>
      <c r="O5" s="13"/>
      <c r="P5" s="16"/>
      <c r="Q5" s="80" t="s">
        <v>50</v>
      </c>
      <c r="R5" s="80"/>
      <c r="S5" s="81"/>
      <c r="T5" s="15"/>
      <c r="U5" s="16"/>
      <c r="V5" s="16"/>
      <c r="W5" s="15"/>
      <c r="X5" s="15"/>
      <c r="Y5" s="15"/>
    </row>
    <row r="6" spans="1:25" ht="40.200000000000003" thickBot="1">
      <c r="A6" s="27"/>
      <c r="B6" s="28"/>
      <c r="C6" s="29"/>
      <c r="D6" s="29"/>
      <c r="E6" s="29"/>
      <c r="F6" s="29"/>
      <c r="G6" s="30"/>
      <c r="H6" s="23" t="s">
        <v>1</v>
      </c>
      <c r="I6" s="22" t="s">
        <v>2</v>
      </c>
      <c r="J6" s="22" t="s">
        <v>3</v>
      </c>
      <c r="K6" s="24" t="s">
        <v>20</v>
      </c>
      <c r="L6" s="22" t="s">
        <v>0</v>
      </c>
      <c r="M6" s="23" t="s">
        <v>17</v>
      </c>
      <c r="N6" s="23" t="s">
        <v>19</v>
      </c>
      <c r="O6" s="22" t="s">
        <v>4</v>
      </c>
      <c r="P6" s="22" t="s">
        <v>24</v>
      </c>
      <c r="Q6" s="25" t="s">
        <v>31</v>
      </c>
      <c r="R6" s="23" t="s">
        <v>30</v>
      </c>
      <c r="S6" s="24" t="s">
        <v>37</v>
      </c>
      <c r="T6" s="24" t="s">
        <v>36</v>
      </c>
      <c r="U6" s="22" t="s">
        <v>23</v>
      </c>
      <c r="V6" s="22" t="s">
        <v>18</v>
      </c>
      <c r="W6" s="23" t="s">
        <v>38</v>
      </c>
      <c r="X6" s="24" t="s">
        <v>39</v>
      </c>
      <c r="Y6" s="24" t="s">
        <v>40</v>
      </c>
    </row>
    <row r="7" spans="1:25">
      <c r="A7" s="9">
        <v>12</v>
      </c>
      <c r="B7" s="12" t="s">
        <v>7</v>
      </c>
      <c r="C7" s="8">
        <v>2016</v>
      </c>
      <c r="D7" s="9">
        <v>30</v>
      </c>
      <c r="E7" s="11" t="s">
        <v>7</v>
      </c>
      <c r="F7" s="8">
        <v>2016</v>
      </c>
      <c r="G7" s="26"/>
      <c r="H7" s="43">
        <f>H8*19/30</f>
        <v>47.5</v>
      </c>
      <c r="I7" s="57" t="s">
        <v>47</v>
      </c>
      <c r="J7" s="57">
        <v>1615</v>
      </c>
      <c r="K7" s="57"/>
      <c r="L7" s="31">
        <v>42643</v>
      </c>
      <c r="M7" s="62"/>
      <c r="N7" s="57"/>
      <c r="O7" s="31">
        <v>43009</v>
      </c>
      <c r="P7" s="63" t="s">
        <v>46</v>
      </c>
      <c r="Q7" s="62">
        <v>47.5</v>
      </c>
      <c r="R7" s="64">
        <v>0</v>
      </c>
      <c r="S7" s="65">
        <f>R7-Q7</f>
        <v>-47.5</v>
      </c>
      <c r="T7" s="57"/>
      <c r="U7" s="57"/>
      <c r="V7" s="57"/>
      <c r="W7" s="62">
        <f>H8</f>
        <v>75</v>
      </c>
      <c r="X7" s="57"/>
      <c r="Y7" s="57"/>
    </row>
    <row r="8" spans="1:25">
      <c r="A8" s="9">
        <v>1</v>
      </c>
      <c r="B8" s="11" t="s">
        <v>8</v>
      </c>
      <c r="C8" s="8">
        <v>2016</v>
      </c>
      <c r="D8" s="9">
        <v>31</v>
      </c>
      <c r="E8" s="11" t="s">
        <v>8</v>
      </c>
      <c r="F8" s="8">
        <v>2016</v>
      </c>
      <c r="G8" s="26"/>
      <c r="H8" s="44">
        <v>75</v>
      </c>
      <c r="I8" s="58"/>
      <c r="J8" s="58"/>
      <c r="K8" s="58"/>
      <c r="L8" s="32">
        <v>42644</v>
      </c>
      <c r="M8" s="58"/>
      <c r="N8" s="58"/>
      <c r="O8" s="58"/>
      <c r="P8" s="58" t="s">
        <v>35</v>
      </c>
      <c r="Q8" s="38">
        <v>225</v>
      </c>
      <c r="R8" s="38">
        <v>225</v>
      </c>
      <c r="S8" s="66">
        <f>R8-Q8</f>
        <v>0</v>
      </c>
      <c r="T8" s="58"/>
      <c r="U8" s="58"/>
      <c r="V8" s="58"/>
      <c r="W8" s="58"/>
      <c r="X8" s="38">
        <v>7251</v>
      </c>
      <c r="Y8" s="38">
        <v>17644</v>
      </c>
    </row>
    <row r="9" spans="1:25">
      <c r="A9" s="9">
        <v>1</v>
      </c>
      <c r="B9" s="12" t="s">
        <v>10</v>
      </c>
      <c r="C9" s="8">
        <v>2016</v>
      </c>
      <c r="D9" s="9">
        <v>30</v>
      </c>
      <c r="E9" s="12" t="s">
        <v>10</v>
      </c>
      <c r="F9" s="8">
        <v>2016</v>
      </c>
      <c r="G9" s="26"/>
      <c r="H9" s="44">
        <v>75</v>
      </c>
      <c r="I9" s="58"/>
      <c r="J9" s="58"/>
      <c r="K9" s="58"/>
      <c r="L9" s="32">
        <v>42675</v>
      </c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 spans="1:25" ht="15" thickBot="1">
      <c r="A10" s="33">
        <v>1</v>
      </c>
      <c r="B10" s="34" t="s">
        <v>11</v>
      </c>
      <c r="C10" s="35">
        <v>2016</v>
      </c>
      <c r="D10" s="33">
        <v>31</v>
      </c>
      <c r="E10" s="34" t="s">
        <v>11</v>
      </c>
      <c r="F10" s="35">
        <v>2016</v>
      </c>
      <c r="G10" s="36"/>
      <c r="H10" s="45">
        <v>75</v>
      </c>
      <c r="I10" s="59"/>
      <c r="J10" s="59"/>
      <c r="K10" s="59"/>
      <c r="L10" s="37">
        <v>42705</v>
      </c>
      <c r="M10" s="59"/>
      <c r="N10" s="59"/>
      <c r="O10" s="59"/>
      <c r="P10" s="59"/>
      <c r="Q10" s="59"/>
      <c r="R10" s="59"/>
      <c r="S10" s="59"/>
      <c r="T10" s="59"/>
      <c r="U10" s="72" t="s">
        <v>55</v>
      </c>
      <c r="V10" s="73">
        <f>SUM(H7:H10)</f>
        <v>272.5</v>
      </c>
      <c r="W10" s="67"/>
      <c r="X10" s="67"/>
      <c r="Y10" s="67"/>
    </row>
    <row r="11" spans="1:25">
      <c r="A11" s="9">
        <v>1</v>
      </c>
      <c r="B11" s="12" t="s">
        <v>12</v>
      </c>
      <c r="C11" s="8">
        <v>2017</v>
      </c>
      <c r="D11" s="9">
        <v>31</v>
      </c>
      <c r="E11" s="12" t="s">
        <v>12</v>
      </c>
      <c r="F11" s="8">
        <v>2017</v>
      </c>
      <c r="G11" s="26"/>
      <c r="H11" s="44">
        <v>75</v>
      </c>
      <c r="I11" s="58"/>
      <c r="J11" s="58"/>
      <c r="K11" s="58"/>
      <c r="L11" s="32">
        <v>42736</v>
      </c>
      <c r="M11" s="38">
        <f>SUM(H11:H13)</f>
        <v>225</v>
      </c>
      <c r="N11" s="58"/>
      <c r="O11" s="32"/>
      <c r="P11" s="68" t="s">
        <v>34</v>
      </c>
      <c r="Q11" s="38">
        <f>M11</f>
        <v>225</v>
      </c>
      <c r="R11" s="38">
        <v>225</v>
      </c>
      <c r="S11" s="66">
        <f>R11-Q11</f>
        <v>0</v>
      </c>
      <c r="T11" s="58"/>
      <c r="V11" s="38"/>
      <c r="W11" s="39"/>
      <c r="X11" s="39"/>
      <c r="Y11" s="39"/>
    </row>
    <row r="12" spans="1:25">
      <c r="A12" s="9">
        <v>1</v>
      </c>
      <c r="B12" s="12" t="s">
        <v>13</v>
      </c>
      <c r="C12" s="8">
        <v>2017</v>
      </c>
      <c r="D12" s="9">
        <v>28</v>
      </c>
      <c r="E12" s="12" t="s">
        <v>13</v>
      </c>
      <c r="F12" s="8">
        <v>2017</v>
      </c>
      <c r="G12" s="26"/>
      <c r="H12" s="44">
        <v>75</v>
      </c>
      <c r="I12" s="58"/>
      <c r="J12" s="58"/>
      <c r="K12" s="58"/>
      <c r="L12" s="32">
        <v>42767</v>
      </c>
      <c r="M12" s="38"/>
      <c r="N12" s="58"/>
      <c r="O12" s="32"/>
      <c r="P12" s="68"/>
      <c r="Q12" s="38"/>
      <c r="R12" s="38"/>
      <c r="S12" s="66"/>
      <c r="T12" s="58"/>
      <c r="U12" s="68"/>
      <c r="V12" s="38"/>
      <c r="W12" s="39"/>
      <c r="X12" s="39"/>
      <c r="Y12" s="39"/>
    </row>
    <row r="13" spans="1:25">
      <c r="A13" s="9">
        <v>1</v>
      </c>
      <c r="B13" s="12" t="s">
        <v>14</v>
      </c>
      <c r="C13" s="8">
        <v>2017</v>
      </c>
      <c r="D13" s="9">
        <v>31</v>
      </c>
      <c r="E13" s="12" t="s">
        <v>14</v>
      </c>
      <c r="F13" s="8">
        <v>2017</v>
      </c>
      <c r="G13" s="26"/>
      <c r="H13" s="44">
        <v>75</v>
      </c>
      <c r="I13" s="58"/>
      <c r="J13" s="58"/>
      <c r="K13" s="58"/>
      <c r="L13" s="32">
        <v>42795</v>
      </c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39"/>
      <c r="X13" s="39"/>
      <c r="Y13" s="39"/>
    </row>
    <row r="14" spans="1:25">
      <c r="A14" s="9">
        <v>1</v>
      </c>
      <c r="B14" s="12" t="s">
        <v>15</v>
      </c>
      <c r="C14" s="8">
        <v>2017</v>
      </c>
      <c r="D14" s="9">
        <v>30</v>
      </c>
      <c r="E14" s="12" t="s">
        <v>15</v>
      </c>
      <c r="F14" s="8">
        <v>2017</v>
      </c>
      <c r="G14" s="26"/>
      <c r="H14" s="44">
        <v>75</v>
      </c>
      <c r="I14" s="58"/>
      <c r="J14" s="58"/>
      <c r="K14" s="58"/>
      <c r="L14" s="32">
        <v>42826</v>
      </c>
      <c r="M14" s="38">
        <f>SUM(H14:H16)</f>
        <v>225</v>
      </c>
      <c r="N14" s="58"/>
      <c r="O14" s="58"/>
      <c r="P14" s="69" t="s">
        <v>33</v>
      </c>
      <c r="Q14" s="38">
        <f>M14</f>
        <v>225</v>
      </c>
      <c r="R14" s="38">
        <v>225</v>
      </c>
      <c r="S14" s="66">
        <f>R14-Q14</f>
        <v>0</v>
      </c>
      <c r="T14" s="58"/>
      <c r="U14" s="58"/>
      <c r="V14" s="58"/>
      <c r="W14" s="39"/>
      <c r="X14" s="39"/>
      <c r="Y14" s="39"/>
    </row>
    <row r="15" spans="1:25">
      <c r="A15" s="9">
        <v>1</v>
      </c>
      <c r="B15" s="12" t="s">
        <v>16</v>
      </c>
      <c r="C15" s="8">
        <v>2017</v>
      </c>
      <c r="D15" s="9">
        <v>31</v>
      </c>
      <c r="E15" s="12" t="s">
        <v>16</v>
      </c>
      <c r="F15" s="8">
        <v>2017</v>
      </c>
      <c r="G15" s="26"/>
      <c r="H15" s="44">
        <v>75</v>
      </c>
      <c r="I15" s="58"/>
      <c r="J15" s="58"/>
      <c r="K15" s="58"/>
      <c r="L15" s="32">
        <v>42856</v>
      </c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39"/>
      <c r="X15" s="39"/>
      <c r="Y15" s="39"/>
    </row>
    <row r="16" spans="1:25">
      <c r="A16" s="9">
        <v>1</v>
      </c>
      <c r="B16" s="12" t="s">
        <v>5</v>
      </c>
      <c r="C16" s="8">
        <v>2017</v>
      </c>
      <c r="D16" s="9">
        <v>30</v>
      </c>
      <c r="E16" s="12" t="s">
        <v>5</v>
      </c>
      <c r="F16" s="8">
        <v>2017</v>
      </c>
      <c r="G16" s="26"/>
      <c r="H16" s="44">
        <v>75</v>
      </c>
      <c r="I16" s="58"/>
      <c r="J16" s="58"/>
      <c r="K16" s="58"/>
      <c r="L16" s="32">
        <v>42887</v>
      </c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39"/>
      <c r="X16" s="39"/>
      <c r="Y16" s="39"/>
    </row>
    <row r="17" spans="1:25">
      <c r="A17" s="9">
        <v>1</v>
      </c>
      <c r="B17" s="12" t="s">
        <v>9</v>
      </c>
      <c r="C17" s="8">
        <v>2017</v>
      </c>
      <c r="D17" s="9">
        <v>31</v>
      </c>
      <c r="E17" s="11" t="s">
        <v>9</v>
      </c>
      <c r="F17" s="8">
        <v>2017</v>
      </c>
      <c r="G17" s="26"/>
      <c r="H17" s="44">
        <v>75</v>
      </c>
      <c r="I17" s="58"/>
      <c r="J17" s="58"/>
      <c r="K17" s="58"/>
      <c r="L17" s="32">
        <v>42917</v>
      </c>
      <c r="M17" s="38">
        <f>SUM(H17:H19)</f>
        <v>225</v>
      </c>
      <c r="N17" s="58"/>
      <c r="O17" s="32"/>
      <c r="P17" s="69" t="s">
        <v>29</v>
      </c>
      <c r="Q17" s="38">
        <f>M17</f>
        <v>225</v>
      </c>
      <c r="R17" s="38">
        <v>225</v>
      </c>
      <c r="S17" s="66">
        <f>R17-Q17</f>
        <v>0</v>
      </c>
      <c r="T17" s="58"/>
      <c r="U17" s="58"/>
      <c r="V17" s="58"/>
      <c r="W17" s="39"/>
      <c r="X17" s="39"/>
      <c r="Y17" s="39"/>
    </row>
    <row r="18" spans="1:25">
      <c r="A18" s="9">
        <v>1</v>
      </c>
      <c r="B18" s="12" t="s">
        <v>6</v>
      </c>
      <c r="C18" s="8">
        <v>2017</v>
      </c>
      <c r="D18" s="9">
        <v>31</v>
      </c>
      <c r="E18" s="11" t="s">
        <v>6</v>
      </c>
      <c r="F18" s="8">
        <v>2017</v>
      </c>
      <c r="G18" s="26"/>
      <c r="H18" s="44">
        <v>75</v>
      </c>
      <c r="I18" s="58"/>
      <c r="J18" s="58"/>
      <c r="K18" s="58"/>
      <c r="L18" s="32">
        <v>42948</v>
      </c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39"/>
      <c r="X18" s="39"/>
      <c r="Y18" s="39"/>
    </row>
    <row r="19" spans="1:25">
      <c r="A19" s="9">
        <v>1</v>
      </c>
      <c r="B19" s="11" t="s">
        <v>7</v>
      </c>
      <c r="C19" s="8">
        <v>2017</v>
      </c>
      <c r="D19" s="9">
        <v>30</v>
      </c>
      <c r="E19" s="11" t="s">
        <v>7</v>
      </c>
      <c r="F19" s="8">
        <v>2017</v>
      </c>
      <c r="G19" s="26"/>
      <c r="H19" s="44">
        <v>75</v>
      </c>
      <c r="I19" s="58"/>
      <c r="J19" s="58"/>
      <c r="K19" s="58"/>
      <c r="L19" s="32">
        <v>42979</v>
      </c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39"/>
      <c r="X19" s="39"/>
      <c r="Y19" s="39"/>
    </row>
    <row r="20" spans="1:25">
      <c r="A20" s="40">
        <v>1</v>
      </c>
      <c r="B20" s="48" t="s">
        <v>8</v>
      </c>
      <c r="C20" s="41">
        <v>2017</v>
      </c>
      <c r="D20" s="40">
        <v>31</v>
      </c>
      <c r="E20" s="48" t="s">
        <v>8</v>
      </c>
      <c r="F20" s="41">
        <v>2017</v>
      </c>
      <c r="G20" s="49"/>
      <c r="H20" s="50">
        <f>K20</f>
        <v>76.63000000000001</v>
      </c>
      <c r="I20" s="60" t="s">
        <v>45</v>
      </c>
      <c r="J20" s="60">
        <v>1650</v>
      </c>
      <c r="K20" s="60">
        <f>ROUNDUP(H19*J20/J7,2)</f>
        <v>76.63000000000001</v>
      </c>
      <c r="L20" s="51">
        <v>43009</v>
      </c>
      <c r="M20" s="70">
        <f>SUM(H20:H22)</f>
        <v>229.89</v>
      </c>
      <c r="N20" s="71">
        <f>(M20/M17)-1</f>
        <v>2.1733333333333382E-2</v>
      </c>
      <c r="O20" s="51">
        <v>43374</v>
      </c>
      <c r="P20" s="60" t="s">
        <v>25</v>
      </c>
      <c r="Q20" s="70">
        <f>M20</f>
        <v>229.89</v>
      </c>
      <c r="R20" s="70">
        <v>225</v>
      </c>
      <c r="S20" s="70">
        <f>R20-Q20</f>
        <v>-4.8899999999999864</v>
      </c>
      <c r="T20" s="60"/>
      <c r="U20" s="60"/>
      <c r="V20" s="60"/>
      <c r="W20" s="42">
        <f>K20</f>
        <v>76.63000000000001</v>
      </c>
      <c r="X20" s="42"/>
      <c r="Y20" s="42"/>
    </row>
    <row r="21" spans="1:25">
      <c r="A21" s="9">
        <v>1</v>
      </c>
      <c r="B21" s="12" t="s">
        <v>10</v>
      </c>
      <c r="C21" s="8">
        <v>2017</v>
      </c>
      <c r="D21" s="9">
        <v>30</v>
      </c>
      <c r="E21" s="12" t="s">
        <v>10</v>
      </c>
      <c r="F21" s="8">
        <v>2017</v>
      </c>
      <c r="G21" s="26"/>
      <c r="H21" s="46">
        <v>76.63</v>
      </c>
      <c r="I21" s="58"/>
      <c r="J21" s="58"/>
      <c r="K21" s="58"/>
      <c r="L21" s="32">
        <v>43040</v>
      </c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  <row r="22" spans="1:25" ht="15" thickBot="1">
      <c r="A22" s="33">
        <v>1</v>
      </c>
      <c r="B22" s="34" t="s">
        <v>11</v>
      </c>
      <c r="C22" s="35">
        <v>2017</v>
      </c>
      <c r="D22" s="33">
        <v>31</v>
      </c>
      <c r="E22" s="34" t="s">
        <v>11</v>
      </c>
      <c r="F22" s="35">
        <v>2017</v>
      </c>
      <c r="G22" s="36"/>
      <c r="H22" s="47">
        <v>76.63</v>
      </c>
      <c r="I22" s="59"/>
      <c r="J22" s="59"/>
      <c r="K22" s="59"/>
      <c r="L22" s="37">
        <v>43070</v>
      </c>
      <c r="M22" s="59"/>
      <c r="N22" s="59"/>
      <c r="O22" s="59"/>
      <c r="P22" s="59"/>
      <c r="Q22" s="59"/>
      <c r="R22" s="59"/>
      <c r="S22" s="59"/>
      <c r="T22" s="59"/>
      <c r="U22" s="74" t="s">
        <v>21</v>
      </c>
      <c r="V22" s="73">
        <f>SUM(H11:H22)</f>
        <v>904.89</v>
      </c>
      <c r="W22" s="67"/>
      <c r="X22" s="67"/>
      <c r="Y22" s="67"/>
    </row>
    <row r="23" spans="1:25">
      <c r="A23" s="9">
        <v>1</v>
      </c>
      <c r="B23" s="12" t="s">
        <v>12</v>
      </c>
      <c r="C23" s="8">
        <v>2018</v>
      </c>
      <c r="D23" s="9">
        <v>31</v>
      </c>
      <c r="E23" s="12" t="s">
        <v>12</v>
      </c>
      <c r="F23" s="8">
        <v>2017</v>
      </c>
      <c r="G23" s="26"/>
      <c r="H23" s="46">
        <v>76.63</v>
      </c>
      <c r="I23" s="58"/>
      <c r="J23" s="58"/>
      <c r="K23" s="58"/>
      <c r="L23" s="32">
        <v>43101</v>
      </c>
      <c r="M23" s="38">
        <f>SUM(H23:H25)</f>
        <v>229.89</v>
      </c>
      <c r="N23" s="58"/>
      <c r="O23" s="32"/>
      <c r="P23" s="68" t="s">
        <v>32</v>
      </c>
      <c r="Q23" s="38">
        <f>M23</f>
        <v>229.89</v>
      </c>
      <c r="R23" s="38">
        <v>225</v>
      </c>
      <c r="S23" s="66">
        <f>R23-Q23</f>
        <v>-4.8899999999999864</v>
      </c>
      <c r="T23" s="58"/>
      <c r="U23" s="68"/>
      <c r="V23" s="38"/>
      <c r="W23" s="39"/>
      <c r="X23" s="39"/>
      <c r="Y23" s="39"/>
    </row>
    <row r="24" spans="1:25">
      <c r="A24" s="9">
        <v>1</v>
      </c>
      <c r="B24" s="12" t="s">
        <v>13</v>
      </c>
      <c r="C24" s="8">
        <v>2018</v>
      </c>
      <c r="D24" s="9">
        <v>28</v>
      </c>
      <c r="E24" s="12" t="s">
        <v>13</v>
      </c>
      <c r="F24" s="8">
        <v>2018</v>
      </c>
      <c r="G24" s="26"/>
      <c r="H24" s="46">
        <v>76.63</v>
      </c>
      <c r="I24" s="58"/>
      <c r="J24" s="58"/>
      <c r="K24" s="58"/>
      <c r="L24" s="32">
        <v>43132</v>
      </c>
      <c r="M24" s="38"/>
      <c r="N24" s="58"/>
      <c r="O24" s="32"/>
      <c r="P24" s="68"/>
      <c r="Q24" s="38"/>
      <c r="R24" s="38"/>
      <c r="S24" s="66"/>
      <c r="T24" s="58"/>
      <c r="U24" s="68"/>
      <c r="V24" s="38"/>
      <c r="W24" s="39"/>
      <c r="X24" s="39"/>
      <c r="Y24" s="39"/>
    </row>
    <row r="25" spans="1:25">
      <c r="A25" s="9">
        <v>1</v>
      </c>
      <c r="B25" s="12" t="s">
        <v>14</v>
      </c>
      <c r="C25" s="8">
        <v>2018</v>
      </c>
      <c r="D25" s="9">
        <v>31</v>
      </c>
      <c r="E25" s="12" t="s">
        <v>14</v>
      </c>
      <c r="F25" s="8">
        <v>2018</v>
      </c>
      <c r="G25" s="26"/>
      <c r="H25" s="46">
        <v>76.63</v>
      </c>
      <c r="I25" s="58"/>
      <c r="J25" s="58"/>
      <c r="K25" s="58"/>
      <c r="L25" s="32">
        <v>43160</v>
      </c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39"/>
      <c r="X25" s="39"/>
      <c r="Y25" s="39"/>
    </row>
    <row r="26" spans="1:25">
      <c r="A26" s="9">
        <v>1</v>
      </c>
      <c r="B26" s="12" t="s">
        <v>15</v>
      </c>
      <c r="C26" s="8">
        <v>2018</v>
      </c>
      <c r="D26" s="9">
        <v>30</v>
      </c>
      <c r="E26" s="12" t="s">
        <v>15</v>
      </c>
      <c r="F26" s="8">
        <v>2018</v>
      </c>
      <c r="G26" s="26"/>
      <c r="H26" s="46">
        <v>76.63</v>
      </c>
      <c r="I26" s="58"/>
      <c r="J26" s="58"/>
      <c r="K26" s="58"/>
      <c r="L26" s="32">
        <v>43191</v>
      </c>
      <c r="M26" s="38">
        <f>SUM(H26:H28)</f>
        <v>229.89</v>
      </c>
      <c r="N26" s="58"/>
      <c r="O26" s="58"/>
      <c r="P26" s="58" t="s">
        <v>26</v>
      </c>
      <c r="Q26" s="38">
        <f>M26</f>
        <v>229.89</v>
      </c>
      <c r="R26" s="38">
        <v>225</v>
      </c>
      <c r="S26" s="66">
        <f>R26-Q26</f>
        <v>-4.8899999999999864</v>
      </c>
      <c r="T26" s="58"/>
      <c r="U26" s="58"/>
      <c r="V26" s="58"/>
      <c r="W26" s="39"/>
      <c r="X26" s="39"/>
      <c r="Y26" s="39"/>
    </row>
    <row r="27" spans="1:25">
      <c r="A27" s="9">
        <v>1</v>
      </c>
      <c r="B27" s="12" t="s">
        <v>16</v>
      </c>
      <c r="C27" s="8">
        <v>2018</v>
      </c>
      <c r="D27" s="9">
        <v>31</v>
      </c>
      <c r="E27" s="12" t="s">
        <v>16</v>
      </c>
      <c r="F27" s="8">
        <v>2018</v>
      </c>
      <c r="G27" s="26"/>
      <c r="H27" s="46">
        <v>76.63</v>
      </c>
      <c r="I27" s="58"/>
      <c r="J27" s="58"/>
      <c r="K27" s="58"/>
      <c r="L27" s="32">
        <v>43221</v>
      </c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39"/>
      <c r="X27" s="39"/>
      <c r="Y27" s="39"/>
    </row>
    <row r="28" spans="1:25">
      <c r="A28" s="9">
        <v>1</v>
      </c>
      <c r="B28" s="12" t="s">
        <v>5</v>
      </c>
      <c r="C28" s="8">
        <v>2018</v>
      </c>
      <c r="D28" s="9">
        <v>30</v>
      </c>
      <c r="E28" s="12" t="s">
        <v>5</v>
      </c>
      <c r="F28" s="8">
        <v>2018</v>
      </c>
      <c r="G28" s="26"/>
      <c r="H28" s="46">
        <v>76.63</v>
      </c>
      <c r="I28" s="58"/>
      <c r="J28" s="58"/>
      <c r="K28" s="58"/>
      <c r="L28" s="32">
        <v>43252</v>
      </c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39"/>
      <c r="X28" s="39"/>
      <c r="Y28" s="39"/>
    </row>
    <row r="29" spans="1:25">
      <c r="A29" s="9">
        <v>1</v>
      </c>
      <c r="B29" s="12" t="s">
        <v>9</v>
      </c>
      <c r="C29" s="8">
        <v>2018</v>
      </c>
      <c r="D29" s="9">
        <v>31</v>
      </c>
      <c r="E29" s="11" t="s">
        <v>9</v>
      </c>
      <c r="F29" s="8">
        <v>2018</v>
      </c>
      <c r="G29" s="26"/>
      <c r="H29" s="46">
        <v>76.63</v>
      </c>
      <c r="I29" s="58"/>
      <c r="J29" s="58"/>
      <c r="K29" s="58"/>
      <c r="L29" s="32">
        <v>43282</v>
      </c>
      <c r="M29" s="38">
        <f>SUM(H29:H31)</f>
        <v>229.89</v>
      </c>
      <c r="N29" s="58"/>
      <c r="O29" s="32"/>
      <c r="P29" s="69" t="s">
        <v>27</v>
      </c>
      <c r="Q29" s="38">
        <f>M29</f>
        <v>229.89</v>
      </c>
      <c r="R29" s="38">
        <v>225</v>
      </c>
      <c r="S29" s="66">
        <f>R29-Q29</f>
        <v>-4.8899999999999864</v>
      </c>
      <c r="T29" s="58"/>
      <c r="U29" s="58"/>
      <c r="V29" s="58"/>
      <c r="W29" s="39"/>
      <c r="X29" s="39"/>
      <c r="Y29" s="39"/>
    </row>
    <row r="30" spans="1:25">
      <c r="A30" s="9">
        <v>1</v>
      </c>
      <c r="B30" s="12" t="s">
        <v>6</v>
      </c>
      <c r="C30" s="8">
        <v>2018</v>
      </c>
      <c r="D30" s="9">
        <v>31</v>
      </c>
      <c r="E30" s="11" t="s">
        <v>6</v>
      </c>
      <c r="F30" s="8">
        <v>2018</v>
      </c>
      <c r="G30" s="26"/>
      <c r="H30" s="46">
        <v>76.63</v>
      </c>
      <c r="I30" s="58"/>
      <c r="J30" s="58"/>
      <c r="K30" s="58"/>
      <c r="L30" s="32">
        <v>43313</v>
      </c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39"/>
      <c r="X30" s="39"/>
      <c r="Y30" s="39"/>
    </row>
    <row r="31" spans="1:25">
      <c r="A31" s="9">
        <v>1</v>
      </c>
      <c r="B31" s="11" t="s">
        <v>7</v>
      </c>
      <c r="C31" s="8">
        <v>2018</v>
      </c>
      <c r="D31" s="9">
        <v>30</v>
      </c>
      <c r="E31" s="11" t="s">
        <v>7</v>
      </c>
      <c r="F31" s="8">
        <v>2018</v>
      </c>
      <c r="G31" s="26"/>
      <c r="H31" s="46">
        <v>76.63</v>
      </c>
      <c r="I31" s="58"/>
      <c r="J31" s="58"/>
      <c r="K31" s="58"/>
      <c r="L31" s="32">
        <v>43344</v>
      </c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39"/>
      <c r="X31" s="39"/>
      <c r="Y31" s="39"/>
    </row>
    <row r="32" spans="1:25">
      <c r="A32" s="40">
        <v>1</v>
      </c>
      <c r="B32" s="48" t="s">
        <v>8</v>
      </c>
      <c r="C32" s="41">
        <v>2018</v>
      </c>
      <c r="D32" s="40">
        <v>31</v>
      </c>
      <c r="E32" s="48" t="s">
        <v>8</v>
      </c>
      <c r="F32" s="41">
        <v>2018</v>
      </c>
      <c r="G32" s="49"/>
      <c r="H32" s="50">
        <f>K32</f>
        <v>77.61</v>
      </c>
      <c r="I32" s="60" t="s">
        <v>44</v>
      </c>
      <c r="J32" s="60">
        <v>1671</v>
      </c>
      <c r="K32" s="60">
        <f>ROUNDUP(H31*J32/J20,2)</f>
        <v>77.61</v>
      </c>
      <c r="L32" s="51">
        <v>43374</v>
      </c>
      <c r="M32" s="70">
        <f>SUM(H32:H34)</f>
        <v>232.82999999999998</v>
      </c>
      <c r="N32" s="71">
        <f>(M32/M29)-1</f>
        <v>1.2788725042411686E-2</v>
      </c>
      <c r="O32" s="51">
        <v>43739</v>
      </c>
      <c r="P32" s="60" t="s">
        <v>28</v>
      </c>
      <c r="Q32" s="70">
        <f>M32</f>
        <v>232.82999999999998</v>
      </c>
      <c r="R32" s="70">
        <v>230.92</v>
      </c>
      <c r="S32" s="70">
        <f>R32-Q32</f>
        <v>-1.9099999999999966</v>
      </c>
      <c r="T32" s="60"/>
      <c r="U32" s="60"/>
      <c r="V32" s="60"/>
      <c r="W32" s="42">
        <f>K32</f>
        <v>77.61</v>
      </c>
      <c r="X32" s="42"/>
      <c r="Y32" s="42"/>
    </row>
    <row r="33" spans="1:25">
      <c r="A33" s="9">
        <v>1</v>
      </c>
      <c r="B33" s="12" t="s">
        <v>10</v>
      </c>
      <c r="C33" s="8">
        <v>2018</v>
      </c>
      <c r="D33" s="9">
        <v>30</v>
      </c>
      <c r="E33" s="12" t="s">
        <v>10</v>
      </c>
      <c r="F33" s="8">
        <v>2018</v>
      </c>
      <c r="G33" s="26"/>
      <c r="H33" s="44">
        <v>77.61</v>
      </c>
      <c r="I33" s="58"/>
      <c r="J33" s="58"/>
      <c r="K33" s="58"/>
      <c r="L33" s="32">
        <v>43405</v>
      </c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</row>
    <row r="34" spans="1:25" ht="15" thickBot="1">
      <c r="A34" s="33">
        <v>1</v>
      </c>
      <c r="B34" s="34" t="s">
        <v>11</v>
      </c>
      <c r="C34" s="35">
        <v>2018</v>
      </c>
      <c r="D34" s="33">
        <v>31</v>
      </c>
      <c r="E34" s="34" t="s">
        <v>11</v>
      </c>
      <c r="F34" s="35">
        <v>2018</v>
      </c>
      <c r="G34" s="36"/>
      <c r="H34" s="45">
        <v>77.61</v>
      </c>
      <c r="I34" s="59"/>
      <c r="J34" s="59"/>
      <c r="K34" s="59"/>
      <c r="L34" s="37">
        <v>43435</v>
      </c>
      <c r="M34" s="59"/>
      <c r="N34" s="59"/>
      <c r="O34" s="59"/>
      <c r="P34" s="59"/>
      <c r="Q34" s="59"/>
      <c r="R34" s="59"/>
      <c r="S34" s="59"/>
      <c r="T34" s="59"/>
      <c r="U34" s="74" t="s">
        <v>22</v>
      </c>
      <c r="V34" s="73">
        <f>SUM(H23:H34)</f>
        <v>922.5</v>
      </c>
      <c r="W34" s="67"/>
      <c r="X34" s="67"/>
      <c r="Y34" s="67"/>
    </row>
    <row r="35" spans="1:25">
      <c r="A35" s="9">
        <v>1</v>
      </c>
      <c r="B35" s="12" t="s">
        <v>12</v>
      </c>
      <c r="C35" s="8">
        <v>2019</v>
      </c>
      <c r="D35" s="9">
        <v>31</v>
      </c>
      <c r="E35" s="12" t="s">
        <v>12</v>
      </c>
      <c r="F35" s="8">
        <v>2019</v>
      </c>
      <c r="G35" s="26"/>
      <c r="H35" s="44">
        <v>77.61</v>
      </c>
      <c r="I35" s="58"/>
      <c r="J35" s="58"/>
      <c r="K35" s="58"/>
      <c r="L35" s="32">
        <v>43466</v>
      </c>
      <c r="M35" s="38">
        <f>SUM(H35:H37)</f>
        <v>232.82999999999998</v>
      </c>
      <c r="N35" s="58"/>
      <c r="O35" s="32"/>
      <c r="P35" s="82" t="s">
        <v>56</v>
      </c>
      <c r="Q35" s="38">
        <v>77.61</v>
      </c>
      <c r="R35" s="38">
        <v>76.63</v>
      </c>
      <c r="S35" s="66">
        <f>R35-Q35</f>
        <v>-0.98000000000000398</v>
      </c>
      <c r="T35" s="58"/>
      <c r="U35" s="68"/>
      <c r="V35" s="38"/>
      <c r="W35" s="39"/>
      <c r="X35" s="39"/>
      <c r="Y35" s="39"/>
    </row>
    <row r="36" spans="1:25">
      <c r="A36" s="9">
        <v>1</v>
      </c>
      <c r="B36" s="12" t="s">
        <v>13</v>
      </c>
      <c r="C36" s="8">
        <v>2019</v>
      </c>
      <c r="D36" s="9">
        <v>28</v>
      </c>
      <c r="E36" s="12" t="s">
        <v>13</v>
      </c>
      <c r="F36" s="8">
        <v>2019</v>
      </c>
      <c r="G36" s="26"/>
      <c r="H36" s="44">
        <v>77.61</v>
      </c>
      <c r="I36" s="58"/>
      <c r="J36" s="58"/>
      <c r="K36" s="58"/>
      <c r="L36" s="32">
        <v>43497</v>
      </c>
      <c r="M36" s="38"/>
      <c r="N36" s="58"/>
      <c r="O36" s="32"/>
      <c r="P36" s="68"/>
      <c r="Q36" s="38"/>
      <c r="R36" s="38"/>
      <c r="S36" s="66"/>
      <c r="T36" s="58"/>
      <c r="U36" s="68"/>
      <c r="V36" s="38"/>
      <c r="W36" s="39"/>
      <c r="X36" s="39"/>
      <c r="Y36" s="39"/>
    </row>
    <row r="37" spans="1:25">
      <c r="A37" s="9">
        <v>1</v>
      </c>
      <c r="B37" s="12" t="s">
        <v>14</v>
      </c>
      <c r="C37" s="8">
        <v>2019</v>
      </c>
      <c r="D37" s="9">
        <v>31</v>
      </c>
      <c r="E37" s="12" t="s">
        <v>14</v>
      </c>
      <c r="F37" s="8">
        <v>2019</v>
      </c>
      <c r="G37" s="26"/>
      <c r="H37" s="44">
        <v>77.61</v>
      </c>
      <c r="I37" s="58"/>
      <c r="J37" s="58"/>
      <c r="K37" s="58"/>
      <c r="L37" s="32">
        <v>43525</v>
      </c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39"/>
      <c r="X37" s="39"/>
      <c r="Y37" s="39"/>
    </row>
    <row r="38" spans="1:25">
      <c r="A38" s="9">
        <v>1</v>
      </c>
      <c r="B38" s="12" t="s">
        <v>15</v>
      </c>
      <c r="C38" s="8">
        <v>2019</v>
      </c>
      <c r="D38" s="9">
        <v>30</v>
      </c>
      <c r="E38" s="12" t="s">
        <v>15</v>
      </c>
      <c r="F38" s="8">
        <v>2019</v>
      </c>
      <c r="G38" s="26"/>
      <c r="H38" s="44">
        <v>77.61</v>
      </c>
      <c r="I38" s="58"/>
      <c r="J38" s="58"/>
      <c r="K38" s="58"/>
      <c r="L38" s="32">
        <v>43556</v>
      </c>
      <c r="M38" s="38">
        <f>SUM(H38:H40)</f>
        <v>232.82999999999998</v>
      </c>
      <c r="N38" s="58"/>
      <c r="O38" s="58"/>
      <c r="P38" s="58" t="s">
        <v>43</v>
      </c>
      <c r="Q38" s="38">
        <f>M38</f>
        <v>232.82999999999998</v>
      </c>
      <c r="R38" s="58"/>
      <c r="S38" s="58"/>
      <c r="T38" s="58"/>
      <c r="U38" s="58"/>
      <c r="V38" s="58"/>
      <c r="W38" s="39"/>
      <c r="X38" s="39"/>
      <c r="Y38" s="39"/>
    </row>
    <row r="39" spans="1:25">
      <c r="A39" s="9">
        <v>1</v>
      </c>
      <c r="B39" s="12" t="s">
        <v>16</v>
      </c>
      <c r="C39" s="8">
        <v>2019</v>
      </c>
      <c r="D39" s="9">
        <v>31</v>
      </c>
      <c r="E39" s="12" t="s">
        <v>16</v>
      </c>
      <c r="F39" s="8">
        <v>2019</v>
      </c>
      <c r="G39" s="26"/>
      <c r="H39" s="44">
        <v>77.61</v>
      </c>
      <c r="I39" s="58"/>
      <c r="J39" s="58"/>
      <c r="K39" s="58"/>
      <c r="L39" s="32">
        <v>43586</v>
      </c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39"/>
      <c r="X39" s="39"/>
      <c r="Y39" s="39"/>
    </row>
    <row r="40" spans="1:25">
      <c r="A40" s="9">
        <v>1</v>
      </c>
      <c r="B40" s="12" t="s">
        <v>5</v>
      </c>
      <c r="C40" s="8">
        <v>2019</v>
      </c>
      <c r="D40" s="9">
        <v>30</v>
      </c>
      <c r="E40" s="12" t="s">
        <v>5</v>
      </c>
      <c r="F40" s="8">
        <v>2019</v>
      </c>
      <c r="G40" s="26"/>
      <c r="H40" s="44">
        <v>77.61</v>
      </c>
      <c r="I40" s="58"/>
      <c r="J40" s="58"/>
      <c r="K40" s="58"/>
      <c r="L40" s="32">
        <v>43617</v>
      </c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39"/>
      <c r="X40" s="39"/>
      <c r="Y40" s="39"/>
    </row>
    <row r="41" spans="1:25">
      <c r="A41" s="9">
        <v>1</v>
      </c>
      <c r="B41" s="12" t="s">
        <v>9</v>
      </c>
      <c r="C41" s="8">
        <v>2019</v>
      </c>
      <c r="D41" s="9">
        <v>31</v>
      </c>
      <c r="E41" s="11" t="s">
        <v>9</v>
      </c>
      <c r="F41" s="8">
        <v>2019</v>
      </c>
      <c r="G41" s="26"/>
      <c r="H41" s="44">
        <v>77.61</v>
      </c>
      <c r="I41" s="58"/>
      <c r="J41" s="58"/>
      <c r="K41" s="58"/>
      <c r="L41" s="32">
        <v>43647</v>
      </c>
      <c r="M41" s="38">
        <f>SUM(H41:H43)</f>
        <v>232.82999999999998</v>
      </c>
      <c r="N41" s="58"/>
      <c r="O41" s="32"/>
      <c r="P41" s="69" t="s">
        <v>42</v>
      </c>
      <c r="Q41" s="38">
        <f>M41</f>
        <v>232.82999999999998</v>
      </c>
      <c r="R41" s="38"/>
      <c r="S41" s="66"/>
      <c r="T41" s="58"/>
      <c r="U41" s="58"/>
      <c r="V41" s="58"/>
      <c r="W41" s="39"/>
      <c r="X41" s="39"/>
      <c r="Y41" s="39"/>
    </row>
    <row r="42" spans="1:25">
      <c r="A42" s="9">
        <v>1</v>
      </c>
      <c r="B42" s="12" t="s">
        <v>6</v>
      </c>
      <c r="C42" s="8">
        <v>2019</v>
      </c>
      <c r="D42" s="9">
        <v>31</v>
      </c>
      <c r="E42" s="11" t="s">
        <v>6</v>
      </c>
      <c r="F42" s="8">
        <v>2019</v>
      </c>
      <c r="G42" s="26"/>
      <c r="H42" s="44">
        <v>77.61</v>
      </c>
      <c r="I42" s="58"/>
      <c r="J42" s="58"/>
      <c r="K42" s="58"/>
      <c r="L42" s="32">
        <v>43678</v>
      </c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39"/>
      <c r="X42" s="39"/>
      <c r="Y42" s="39"/>
    </row>
    <row r="43" spans="1:25">
      <c r="A43" s="9">
        <v>1</v>
      </c>
      <c r="B43" s="11" t="s">
        <v>7</v>
      </c>
      <c r="C43" s="8">
        <v>2019</v>
      </c>
      <c r="D43" s="9">
        <v>30</v>
      </c>
      <c r="E43" s="11" t="s">
        <v>7</v>
      </c>
      <c r="F43" s="8">
        <v>2019</v>
      </c>
      <c r="G43" s="26"/>
      <c r="H43" s="38">
        <v>77.61</v>
      </c>
      <c r="I43" s="58"/>
      <c r="J43" s="58"/>
      <c r="K43" s="58"/>
      <c r="L43" s="32">
        <v>43709</v>
      </c>
      <c r="M43" s="58"/>
      <c r="N43" s="58"/>
      <c r="O43" s="58"/>
      <c r="P43" s="58"/>
      <c r="Q43" s="58"/>
      <c r="R43" s="58"/>
      <c r="S43" s="38"/>
      <c r="T43" s="58"/>
      <c r="U43" s="58"/>
      <c r="V43" s="58"/>
      <c r="W43" s="39"/>
      <c r="X43" s="39"/>
      <c r="Y43" s="39"/>
    </row>
    <row r="44" spans="1:25">
      <c r="A44" s="55">
        <v>1</v>
      </c>
      <c r="B44" s="52">
        <v>10</v>
      </c>
      <c r="C44" s="56">
        <v>2019</v>
      </c>
      <c r="D44" s="55">
        <v>31</v>
      </c>
      <c r="E44" s="55">
        <v>10</v>
      </c>
      <c r="F44" s="56">
        <v>2019</v>
      </c>
      <c r="G44" s="53"/>
      <c r="H44" s="54"/>
      <c r="I44" s="54" t="s">
        <v>41</v>
      </c>
      <c r="J44" s="54"/>
      <c r="K44" s="54"/>
      <c r="L44" s="61">
        <v>43739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</row>
    <row r="46" spans="1:25">
      <c r="R46" s="76" t="s">
        <v>51</v>
      </c>
      <c r="S46" s="75">
        <f>SUM(S7:S41)</f>
        <v>-69.949999999999946</v>
      </c>
    </row>
    <row r="47" spans="1:25">
      <c r="R47" s="76" t="s">
        <v>52</v>
      </c>
      <c r="S47" s="75">
        <f>S46*20%</f>
        <v>-13.98999999999999</v>
      </c>
    </row>
    <row r="48" spans="1:25">
      <c r="R48" s="76" t="s">
        <v>53</v>
      </c>
      <c r="S48" s="77">
        <f>SUM(S46:S47)</f>
        <v>-83.939999999999941</v>
      </c>
    </row>
  </sheetData>
  <mergeCells count="3">
    <mergeCell ref="A5:C5"/>
    <mergeCell ref="D5:F5"/>
    <mergeCell ref="Q5:S5"/>
  </mergeCells>
  <pageMargins left="0.19685039370078741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SOARES - Parking</vt:lpstr>
      <vt:lpstr>'SOARES - Parking'!Zone_d_impression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cp:lastPrinted>2019-01-30T17:06:37Z</cp:lastPrinted>
  <dcterms:created xsi:type="dcterms:W3CDTF">2008-09-17T12:44:56Z</dcterms:created>
  <dcterms:modified xsi:type="dcterms:W3CDTF">2019-01-30T19:53:02Z</dcterms:modified>
</cp:coreProperties>
</file>