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1660" windowHeight="10170" firstSheet="16" activeTab="19"/>
  </bookViews>
  <sheets>
    <sheet name="01-08-2004 au 31-10-2004" sheetId="20" r:id="rId1"/>
    <sheet name="01-11-2004 au 31-01-2005" sheetId="19" r:id="rId2"/>
    <sheet name="01-02-2005 au 30-04-2005" sheetId="18" r:id="rId3"/>
    <sheet name="01-05-2005 au 31-07-2005" sheetId="17" r:id="rId4"/>
    <sheet name="01-08-2005 au 31-10-2005" sheetId="16" r:id="rId5"/>
    <sheet name="01-11-2005 au 31-01-2006" sheetId="15" r:id="rId6"/>
    <sheet name="01-02-2006 au 30-04-2006" sheetId="14" r:id="rId7"/>
    <sheet name="01-05-2006 au 31-07-2006" sheetId="13" r:id="rId8"/>
    <sheet name="01-08-2006 au 31-10-2006" sheetId="12" r:id="rId9"/>
    <sheet name="01-11-2006 au 31-01-2007" sheetId="11" r:id="rId10"/>
    <sheet name="01-02-2007 au 30-04-2007" sheetId="10" r:id="rId11"/>
    <sheet name="01-05-2007 au 31-07-2007" sheetId="9" r:id="rId12"/>
    <sheet name="01-08-2007 au 31-10-2007" sheetId="8" r:id="rId13"/>
    <sheet name="01-11-2007 au 31-01-2008" sheetId="7" r:id="rId14"/>
    <sheet name="01-02-2008 au 30-04-2008" sheetId="6" r:id="rId15"/>
    <sheet name="01-05-2008 au 31-07-2008" sheetId="5" r:id="rId16"/>
    <sheet name="01-08-2008 au 30-10-2008" sheetId="4" r:id="rId17"/>
    <sheet name="01-11-2008 au 31-01-2009" sheetId="1" r:id="rId18"/>
    <sheet name="01-02-2009 au 30-04-2009" sheetId="21" r:id="rId19"/>
    <sheet name="01-05-2009 au 31-07-2009 " sheetId="22" r:id="rId20"/>
  </sheets>
  <calcPr calcId="124519"/>
</workbook>
</file>

<file path=xl/calcChain.xml><?xml version="1.0" encoding="utf-8"?>
<calcChain xmlns="http://schemas.openxmlformats.org/spreadsheetml/2006/main">
  <c r="J74" i="22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I53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J74" i="21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I53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F20"/>
  <c r="F21" s="1"/>
  <c r="E20"/>
  <c r="E21" s="1"/>
  <c r="D20"/>
  <c r="D21" s="1"/>
  <c r="I18"/>
  <c r="I17"/>
  <c r="I16"/>
  <c r="I15"/>
  <c r="I14"/>
  <c r="G20"/>
  <c r="G21" s="1"/>
  <c r="H47" i="4"/>
  <c r="I53" i="1"/>
  <c r="I53" i="5"/>
  <c r="I11" i="20"/>
  <c r="J74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I53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I26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I26" i="19"/>
  <c r="I53"/>
  <c r="I17"/>
  <c r="J74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6"/>
  <c r="I15"/>
  <c r="I14"/>
  <c r="I13"/>
  <c r="I20" s="1"/>
  <c r="I21" s="1"/>
  <c r="J74" i="18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6"/>
  <c r="I15"/>
  <c r="I14"/>
  <c r="I13"/>
  <c r="I20" s="1"/>
  <c r="I21" s="1"/>
  <c r="J74" i="17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6"/>
  <c r="I15"/>
  <c r="I14"/>
  <c r="I13"/>
  <c r="I20" s="1"/>
  <c r="I21" s="1"/>
  <c r="J74" i="16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6"/>
  <c r="I15"/>
  <c r="I14"/>
  <c r="I13"/>
  <c r="I20" s="1"/>
  <c r="I21" s="1"/>
  <c r="J74" i="15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6"/>
  <c r="I15"/>
  <c r="I14"/>
  <c r="I13"/>
  <c r="I20" s="1"/>
  <c r="I21" s="1"/>
  <c r="J74" i="14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J74" i="13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J74" i="12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J74" i="11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J74" i="10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13"/>
  <c r="I20" s="1"/>
  <c r="I21" s="1"/>
  <c r="I13" i="6"/>
  <c r="I13" i="7"/>
  <c r="I13" i="8"/>
  <c r="I13" i="9"/>
  <c r="J74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20" s="1"/>
  <c r="I21" s="1"/>
  <c r="I67" i="8"/>
  <c r="I61"/>
  <c r="I67" i="5"/>
  <c r="I61"/>
  <c r="I55"/>
  <c r="I55" i="6"/>
  <c r="I61"/>
  <c r="I67"/>
  <c r="I67" i="7"/>
  <c r="I61"/>
  <c r="I55"/>
  <c r="I55" i="8"/>
  <c r="J74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6"/>
  <c r="I65"/>
  <c r="I64"/>
  <c r="I63"/>
  <c r="I62"/>
  <c r="I60"/>
  <c r="I59"/>
  <c r="I58"/>
  <c r="I57"/>
  <c r="I56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20" s="1"/>
  <c r="I21" s="1"/>
  <c r="J74" i="7"/>
  <c r="J75" s="1"/>
  <c r="H74"/>
  <c r="H75" s="1"/>
  <c r="G74"/>
  <c r="G75" s="1"/>
  <c r="F74"/>
  <c r="F75" s="1"/>
  <c r="E74"/>
  <c r="E75" s="1"/>
  <c r="D74"/>
  <c r="D75" s="1"/>
  <c r="I72"/>
  <c r="I71"/>
  <c r="I70"/>
  <c r="I69"/>
  <c r="I68"/>
  <c r="I66"/>
  <c r="I65"/>
  <c r="I64"/>
  <c r="I63"/>
  <c r="I62"/>
  <c r="I60"/>
  <c r="I59"/>
  <c r="I58"/>
  <c r="I57"/>
  <c r="I56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47" s="1"/>
  <c r="I48" s="1"/>
  <c r="J20"/>
  <c r="J21" s="1"/>
  <c r="H20"/>
  <c r="H21" s="1"/>
  <c r="G20"/>
  <c r="G21" s="1"/>
  <c r="F20"/>
  <c r="F21" s="1"/>
  <c r="E20"/>
  <c r="E21" s="1"/>
  <c r="D20"/>
  <c r="D21" s="1"/>
  <c r="I18"/>
  <c r="I17"/>
  <c r="I16"/>
  <c r="I15"/>
  <c r="I14"/>
  <c r="I20" s="1"/>
  <c r="I21" s="1"/>
  <c r="I17" i="5"/>
  <c r="I16"/>
  <c r="I32"/>
  <c r="I31"/>
  <c r="I38"/>
  <c r="I37"/>
  <c r="I44"/>
  <c r="I43"/>
  <c r="I59"/>
  <c r="I58"/>
  <c r="I71"/>
  <c r="I70"/>
  <c r="I65"/>
  <c r="I64"/>
  <c r="I32" i="4"/>
  <c r="I31"/>
  <c r="I38"/>
  <c r="I37"/>
  <c r="I44"/>
  <c r="I43"/>
  <c r="I59"/>
  <c r="I58"/>
  <c r="I65"/>
  <c r="I64"/>
  <c r="I71"/>
  <c r="I70"/>
  <c r="I38" i="1"/>
  <c r="I37"/>
  <c r="I71"/>
  <c r="I70"/>
  <c r="I65"/>
  <c r="I64"/>
  <c r="I59"/>
  <c r="I58"/>
  <c r="I44"/>
  <c r="I43"/>
  <c r="I32"/>
  <c r="I31"/>
  <c r="I17"/>
  <c r="I16"/>
  <c r="I71" i="6"/>
  <c r="I70"/>
  <c r="I65"/>
  <c r="I64"/>
  <c r="I59"/>
  <c r="I58"/>
  <c r="I44"/>
  <c r="I43"/>
  <c r="I38"/>
  <c r="I37"/>
  <c r="I32"/>
  <c r="I31"/>
  <c r="I33"/>
  <c r="I16"/>
  <c r="I17"/>
  <c r="I18"/>
  <c r="J74"/>
  <c r="J75" s="1"/>
  <c r="H74"/>
  <c r="H75" s="1"/>
  <c r="G74"/>
  <c r="G75" s="1"/>
  <c r="F74"/>
  <c r="F75" s="1"/>
  <c r="E74"/>
  <c r="E75" s="1"/>
  <c r="D74"/>
  <c r="D75" s="1"/>
  <c r="I72"/>
  <c r="I69"/>
  <c r="I68"/>
  <c r="I66"/>
  <c r="I63"/>
  <c r="I62"/>
  <c r="I60"/>
  <c r="I57"/>
  <c r="I56"/>
  <c r="I74" s="1"/>
  <c r="I75" s="1"/>
  <c r="J47"/>
  <c r="J48" s="1"/>
  <c r="H47"/>
  <c r="H48" s="1"/>
  <c r="G47"/>
  <c r="G48" s="1"/>
  <c r="F47"/>
  <c r="F48" s="1"/>
  <c r="E47"/>
  <c r="E48" s="1"/>
  <c r="D47"/>
  <c r="D48" s="1"/>
  <c r="I45"/>
  <c r="I42"/>
  <c r="I41"/>
  <c r="I40"/>
  <c r="I39"/>
  <c r="I36"/>
  <c r="I35"/>
  <c r="I34"/>
  <c r="I30"/>
  <c r="I29"/>
  <c r="I28"/>
  <c r="I47" s="1"/>
  <c r="I48" s="1"/>
  <c r="J20"/>
  <c r="J21" s="1"/>
  <c r="H20"/>
  <c r="H21" s="1"/>
  <c r="F20"/>
  <c r="F21" s="1"/>
  <c r="E20"/>
  <c r="E21" s="1"/>
  <c r="D20"/>
  <c r="D21" s="1"/>
  <c r="I15"/>
  <c r="I14"/>
  <c r="G20"/>
  <c r="G21" s="1"/>
  <c r="E74" i="5"/>
  <c r="F74"/>
  <c r="G74"/>
  <c r="J74"/>
  <c r="H20" i="1"/>
  <c r="F20"/>
  <c r="E20"/>
  <c r="J74"/>
  <c r="H74"/>
  <c r="G74"/>
  <c r="F74"/>
  <c r="E74"/>
  <c r="I72"/>
  <c r="I69"/>
  <c r="I68"/>
  <c r="I67"/>
  <c r="I66"/>
  <c r="I63"/>
  <c r="I62"/>
  <c r="I61"/>
  <c r="I60"/>
  <c r="I57"/>
  <c r="I56"/>
  <c r="I55"/>
  <c r="I74" s="1"/>
  <c r="I75" s="1"/>
  <c r="I45"/>
  <c r="I42"/>
  <c r="I41"/>
  <c r="I40"/>
  <c r="I39"/>
  <c r="I36"/>
  <c r="I35"/>
  <c r="I34"/>
  <c r="I33"/>
  <c r="I30"/>
  <c r="I29"/>
  <c r="I28"/>
  <c r="I18"/>
  <c r="I15"/>
  <c r="I14"/>
  <c r="I72" i="4"/>
  <c r="I69"/>
  <c r="I68"/>
  <c r="I67"/>
  <c r="I66"/>
  <c r="I63"/>
  <c r="I62"/>
  <c r="I61"/>
  <c r="I60"/>
  <c r="I57"/>
  <c r="I56"/>
  <c r="I55"/>
  <c r="I45"/>
  <c r="I42"/>
  <c r="I41"/>
  <c r="I40"/>
  <c r="I39"/>
  <c r="I36"/>
  <c r="I35"/>
  <c r="I34"/>
  <c r="I33"/>
  <c r="I30"/>
  <c r="I29"/>
  <c r="I28"/>
  <c r="I13" i="5"/>
  <c r="D21"/>
  <c r="H21" i="1"/>
  <c r="F21"/>
  <c r="E21"/>
  <c r="J21" i="4"/>
  <c r="I21"/>
  <c r="H21"/>
  <c r="G21"/>
  <c r="F21"/>
  <c r="E21"/>
  <c r="D21"/>
  <c r="J75" i="5"/>
  <c r="H74"/>
  <c r="H75" s="1"/>
  <c r="G75"/>
  <c r="F75"/>
  <c r="E75"/>
  <c r="D74"/>
  <c r="D75" s="1"/>
  <c r="I72"/>
  <c r="I69"/>
  <c r="I68"/>
  <c r="I66"/>
  <c r="I63"/>
  <c r="I62"/>
  <c r="I60"/>
  <c r="I74" s="1"/>
  <c r="I57"/>
  <c r="I56"/>
  <c r="J47"/>
  <c r="J48" s="1"/>
  <c r="H47"/>
  <c r="H48" s="1"/>
  <c r="G47"/>
  <c r="G48" s="1"/>
  <c r="F47"/>
  <c r="F48" s="1"/>
  <c r="E47"/>
  <c r="E48" s="1"/>
  <c r="D47"/>
  <c r="D48" s="1"/>
  <c r="I45"/>
  <c r="I42"/>
  <c r="I41"/>
  <c r="I40"/>
  <c r="I39"/>
  <c r="I36"/>
  <c r="I35"/>
  <c r="I34"/>
  <c r="I33"/>
  <c r="I30"/>
  <c r="I29"/>
  <c r="I28"/>
  <c r="I47" s="1"/>
  <c r="I48" s="1"/>
  <c r="J20"/>
  <c r="J21" s="1"/>
  <c r="H20"/>
  <c r="H21" s="1"/>
  <c r="F20"/>
  <c r="F21" s="1"/>
  <c r="E20"/>
  <c r="E21" s="1"/>
  <c r="D20"/>
  <c r="I18"/>
  <c r="I15"/>
  <c r="I14"/>
  <c r="J20" i="4"/>
  <c r="J47"/>
  <c r="J74"/>
  <c r="J47" i="1"/>
  <c r="E47"/>
  <c r="J20"/>
  <c r="J21" s="1"/>
  <c r="J75"/>
  <c r="H75"/>
  <c r="G75"/>
  <c r="F75"/>
  <c r="E75"/>
  <c r="D74"/>
  <c r="D75" s="1"/>
  <c r="J48"/>
  <c r="H47"/>
  <c r="H48" s="1"/>
  <c r="G47"/>
  <c r="G48" s="1"/>
  <c r="F47"/>
  <c r="F48" s="1"/>
  <c r="E48"/>
  <c r="D47"/>
  <c r="D48" s="1"/>
  <c r="I47"/>
  <c r="I48" s="1"/>
  <c r="D20"/>
  <c r="D21" s="1"/>
  <c r="G13"/>
  <c r="G20" s="1"/>
  <c r="G21" s="1"/>
  <c r="H74" i="4"/>
  <c r="I18"/>
  <c r="I15"/>
  <c r="I14"/>
  <c r="J75"/>
  <c r="I74"/>
  <c r="I75" s="1"/>
  <c r="H75"/>
  <c r="G74"/>
  <c r="G75" s="1"/>
  <c r="F74"/>
  <c r="F75" s="1"/>
  <c r="E74"/>
  <c r="E75" s="1"/>
  <c r="D74"/>
  <c r="D75" s="1"/>
  <c r="J48"/>
  <c r="H48"/>
  <c r="G47"/>
  <c r="G48" s="1"/>
  <c r="F47"/>
  <c r="F48" s="1"/>
  <c r="E47"/>
  <c r="E48" s="1"/>
  <c r="D47"/>
  <c r="D48" s="1"/>
  <c r="I47"/>
  <c r="I48" s="1"/>
  <c r="H20"/>
  <c r="F20"/>
  <c r="E20"/>
  <c r="D20"/>
  <c r="G13"/>
  <c r="D78" i="22" l="1"/>
  <c r="K75"/>
  <c r="K21"/>
  <c r="K48"/>
  <c r="I78"/>
  <c r="E78"/>
  <c r="F78"/>
  <c r="G78"/>
  <c r="H78"/>
  <c r="J78"/>
  <c r="D78" i="21"/>
  <c r="K75"/>
  <c r="K48"/>
  <c r="E78"/>
  <c r="F78"/>
  <c r="G78"/>
  <c r="H78"/>
  <c r="J78"/>
  <c r="I13"/>
  <c r="I20" s="1"/>
  <c r="I21" s="1"/>
  <c r="K21" s="1"/>
  <c r="I75" i="5"/>
  <c r="D78" i="20"/>
  <c r="K75"/>
  <c r="K21"/>
  <c r="K48"/>
  <c r="I78"/>
  <c r="E78"/>
  <c r="F78"/>
  <c r="G78"/>
  <c r="H78"/>
  <c r="J78"/>
  <c r="D78" i="19"/>
  <c r="K75"/>
  <c r="K21"/>
  <c r="K48"/>
  <c r="I78"/>
  <c r="E78"/>
  <c r="F78"/>
  <c r="G78"/>
  <c r="H78"/>
  <c r="J78"/>
  <c r="D78" i="18"/>
  <c r="K75"/>
  <c r="K21"/>
  <c r="K48"/>
  <c r="I78"/>
  <c r="E78"/>
  <c r="F78"/>
  <c r="G78"/>
  <c r="H78"/>
  <c r="J78"/>
  <c r="D78" i="17"/>
  <c r="K75"/>
  <c r="K21"/>
  <c r="K48"/>
  <c r="I78"/>
  <c r="E78"/>
  <c r="F78"/>
  <c r="G78"/>
  <c r="H78"/>
  <c r="J78"/>
  <c r="D78" i="16"/>
  <c r="K75"/>
  <c r="K21"/>
  <c r="K48"/>
  <c r="I78"/>
  <c r="E78"/>
  <c r="F78"/>
  <c r="G78"/>
  <c r="H78"/>
  <c r="J78"/>
  <c r="D78" i="15"/>
  <c r="K75"/>
  <c r="K21"/>
  <c r="K48"/>
  <c r="I78"/>
  <c r="E78"/>
  <c r="F78"/>
  <c r="G78"/>
  <c r="H78"/>
  <c r="J78"/>
  <c r="D78" i="14"/>
  <c r="K75"/>
  <c r="K21"/>
  <c r="K48"/>
  <c r="I78"/>
  <c r="E78"/>
  <c r="F78"/>
  <c r="G78"/>
  <c r="H78"/>
  <c r="J78"/>
  <c r="D78" i="13"/>
  <c r="K75"/>
  <c r="K21"/>
  <c r="K48"/>
  <c r="I78"/>
  <c r="E78"/>
  <c r="F78"/>
  <c r="G78"/>
  <c r="H78"/>
  <c r="J78"/>
  <c r="D78" i="12"/>
  <c r="K75"/>
  <c r="K21"/>
  <c r="K48"/>
  <c r="I78"/>
  <c r="E78"/>
  <c r="F78"/>
  <c r="G78"/>
  <c r="H78"/>
  <c r="J78"/>
  <c r="D78" i="11"/>
  <c r="K75"/>
  <c r="K21"/>
  <c r="K48"/>
  <c r="I78"/>
  <c r="E78"/>
  <c r="F78"/>
  <c r="G78"/>
  <c r="H78"/>
  <c r="J78"/>
  <c r="D78" i="10"/>
  <c r="K75"/>
  <c r="K21"/>
  <c r="K48"/>
  <c r="I78"/>
  <c r="E78"/>
  <c r="F78"/>
  <c r="G78"/>
  <c r="H78"/>
  <c r="J78"/>
  <c r="D78" i="9"/>
  <c r="K75"/>
  <c r="K21"/>
  <c r="K48"/>
  <c r="I78"/>
  <c r="E78"/>
  <c r="F78"/>
  <c r="G78"/>
  <c r="H78"/>
  <c r="J78"/>
  <c r="D78" i="8"/>
  <c r="K75"/>
  <c r="K21"/>
  <c r="K48"/>
  <c r="I78"/>
  <c r="E78"/>
  <c r="F78"/>
  <c r="G78"/>
  <c r="H78"/>
  <c r="J78"/>
  <c r="D78" i="7"/>
  <c r="K75"/>
  <c r="K21"/>
  <c r="K48"/>
  <c r="I78"/>
  <c r="E78"/>
  <c r="F78"/>
  <c r="G78"/>
  <c r="H78"/>
  <c r="J78"/>
  <c r="D78" i="6"/>
  <c r="K75"/>
  <c r="K48"/>
  <c r="E78"/>
  <c r="F78"/>
  <c r="G78"/>
  <c r="H78"/>
  <c r="J78"/>
  <c r="I20"/>
  <c r="I21" s="1"/>
  <c r="K21" s="1"/>
  <c r="D78" i="5"/>
  <c r="K75"/>
  <c r="K48"/>
  <c r="E78"/>
  <c r="F78"/>
  <c r="H78"/>
  <c r="J78"/>
  <c r="G20"/>
  <c r="G21" s="1"/>
  <c r="G78" s="1"/>
  <c r="D78" i="1"/>
  <c r="K75"/>
  <c r="K48"/>
  <c r="E78"/>
  <c r="F78"/>
  <c r="G78"/>
  <c r="H78"/>
  <c r="J78"/>
  <c r="I13"/>
  <c r="I20" s="1"/>
  <c r="I21" s="1"/>
  <c r="D78" i="4"/>
  <c r="K75"/>
  <c r="K48"/>
  <c r="E78"/>
  <c r="F78"/>
  <c r="G78"/>
  <c r="H78"/>
  <c r="J78"/>
  <c r="I13"/>
  <c r="G20"/>
  <c r="K78" i="22" l="1"/>
  <c r="I78" i="21"/>
  <c r="K78"/>
  <c r="K78" i="20"/>
  <c r="K78" i="19"/>
  <c r="K78" i="18"/>
  <c r="K78" i="17"/>
  <c r="K78" i="16"/>
  <c r="K78" i="15"/>
  <c r="K78" i="14"/>
  <c r="K78" i="13"/>
  <c r="K78" i="12"/>
  <c r="K78" i="11"/>
  <c r="K78" i="10"/>
  <c r="K78" i="9"/>
  <c r="K78" i="8"/>
  <c r="K78" i="7"/>
  <c r="I78" i="6"/>
  <c r="K78"/>
  <c r="I20" i="5"/>
  <c r="I21" s="1"/>
  <c r="I20" i="4"/>
  <c r="K21" i="5" l="1"/>
  <c r="I78"/>
  <c r="K78" s="1"/>
  <c r="K21" i="1"/>
  <c r="I78"/>
  <c r="K78" s="1"/>
  <c r="K21" i="4"/>
  <c r="I78"/>
  <c r="K78" s="1"/>
</calcChain>
</file>

<file path=xl/comments1.xml><?xml version="1.0" encoding="utf-8"?>
<comments xmlns="http://schemas.openxmlformats.org/spreadsheetml/2006/main">
  <authors>
    <author xml:space="preserve"> </author>
  </authors>
  <commentList>
    <comment ref="N30" authorId="0">
      <text>
        <r>
          <rPr>
            <sz val="8"/>
            <color indexed="81"/>
            <rFont val="Tahoma"/>
            <family val="2"/>
          </rPr>
          <t xml:space="preserve">
16/07/08 au 31/07/08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H17" authorId="0">
      <text>
        <r>
          <rPr>
            <b/>
            <sz val="8"/>
            <color indexed="81"/>
            <rFont val="Tahoma"/>
            <family val="2"/>
          </rPr>
          <t xml:space="preserve">
Taxes Foncières 2008</t>
        </r>
      </text>
    </comment>
  </commentList>
</comments>
</file>

<file path=xl/sharedStrings.xml><?xml version="1.0" encoding="utf-8"?>
<sst xmlns="http://schemas.openxmlformats.org/spreadsheetml/2006/main" count="1385" uniqueCount="36">
  <si>
    <t>Solde antérieur</t>
  </si>
  <si>
    <t>Loyer</t>
  </si>
  <si>
    <t>Charges</t>
  </si>
  <si>
    <t>TVA</t>
  </si>
  <si>
    <t>Autres</t>
  </si>
  <si>
    <t>Appelé</t>
  </si>
  <si>
    <t>Réglé</t>
  </si>
  <si>
    <t>Reste dû</t>
  </si>
  <si>
    <t>Lot 00043 Local commercial</t>
  </si>
  <si>
    <t>LA PLATEFORME DU BÂTIMENT</t>
  </si>
  <si>
    <t xml:space="preserve">Appel du </t>
  </si>
  <si>
    <t>Total Locataire</t>
  </si>
  <si>
    <t>Total Lot</t>
  </si>
  <si>
    <t>Lot 00430 Local Professionnel</t>
  </si>
  <si>
    <t>Entrée : 16/07/2004    RDC</t>
  </si>
  <si>
    <t>ZAGHDOUD Mokhtar</t>
  </si>
  <si>
    <t>Entrée : 15/06/2004</t>
  </si>
  <si>
    <r>
      <rPr>
        <b/>
        <sz val="11"/>
        <color theme="1"/>
        <rFont val="Calibri"/>
        <family val="2"/>
        <scheme val="minor"/>
      </rPr>
      <t xml:space="preserve">MENSUEL </t>
    </r>
    <r>
      <rPr>
        <sz val="11"/>
        <color theme="1"/>
        <rFont val="Calibri"/>
        <family val="2"/>
        <scheme val="minor"/>
      </rPr>
      <t>/ Avance</t>
    </r>
  </si>
  <si>
    <r>
      <rPr>
        <b/>
        <sz val="11"/>
        <color theme="1"/>
        <rFont val="Calibri"/>
        <family val="2"/>
        <scheme val="minor"/>
      </rPr>
      <t xml:space="preserve">Trimestriel </t>
    </r>
    <r>
      <rPr>
        <sz val="11"/>
        <color theme="1"/>
        <rFont val="Calibri"/>
        <family val="2"/>
        <scheme val="minor"/>
      </rPr>
      <t>/ Avance</t>
    </r>
  </si>
  <si>
    <t>Lot 00431 Appartement</t>
  </si>
  <si>
    <t>Entrée : 01/08/2004    Etage : 1</t>
  </si>
  <si>
    <t>BURET David</t>
  </si>
  <si>
    <t>Total IMMEUBLE</t>
  </si>
  <si>
    <t>Dépôt de garantie</t>
  </si>
  <si>
    <t>Rappel / loyer</t>
  </si>
  <si>
    <t>Solde charges</t>
  </si>
  <si>
    <t>Taxes ordures mènagères</t>
  </si>
  <si>
    <t>Taxes diverses</t>
  </si>
  <si>
    <t>31,01/08</t>
  </si>
  <si>
    <t>Taxes diverses /impts fonciers</t>
  </si>
  <si>
    <t>Rappel / loyer : 16/07 au 31/07</t>
  </si>
  <si>
    <t>Rappel / loyer : 01/08/06 au 31/10/06</t>
  </si>
  <si>
    <t>regul faite sur 01/11/06</t>
  </si>
  <si>
    <t>régul faite sur 01/11/06</t>
  </si>
  <si>
    <t>régul faite sur 01/11/07</t>
  </si>
  <si>
    <t xml:space="preserve">Rappel / loyer : 01/08/07 au 31/10/07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</si>
</sst>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5" xfId="0" applyFont="1" applyBorder="1"/>
    <xf numFmtId="164" fontId="1" fillId="0" borderId="3" xfId="0" applyNumberFormat="1" applyFont="1" applyBorder="1"/>
    <xf numFmtId="0" fontId="0" fillId="0" borderId="5" xfId="0" applyBorder="1" applyAlignment="1">
      <alignment horizontal="right"/>
    </xf>
    <xf numFmtId="164" fontId="1" fillId="0" borderId="5" xfId="0" applyNumberFormat="1" applyFont="1" applyBorder="1"/>
    <xf numFmtId="164" fontId="3" fillId="0" borderId="5" xfId="0" applyNumberFormat="1" applyFont="1" applyBorder="1"/>
    <xf numFmtId="164" fontId="0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79"/>
  <sheetViews>
    <sheetView topLeftCell="A4" workbookViewId="0">
      <pane ySplit="1110" topLeftCell="A25" activePane="bottomLeft"/>
      <selection activeCell="K1" sqref="K1:K1048576"/>
      <selection pane="bottomLeft" activeCell="M78" sqref="M78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>
        <v>30586.67</v>
      </c>
      <c r="E11" s="8"/>
      <c r="F11" s="8"/>
      <c r="G11" s="8"/>
      <c r="H11" s="8"/>
      <c r="I11" s="8">
        <f>D11</f>
        <v>30586.67</v>
      </c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38353</v>
      </c>
      <c r="C13" s="9">
        <v>38442</v>
      </c>
      <c r="D13" s="8"/>
      <c r="E13" s="8">
        <v>120000</v>
      </c>
      <c r="F13" s="8">
        <v>10000</v>
      </c>
      <c r="G13" s="22">
        <v>23520</v>
      </c>
      <c r="H13" s="8"/>
      <c r="I13" s="8">
        <f>E13+F13+G13+H13</f>
        <v>153520</v>
      </c>
      <c r="J13" s="8">
        <v>184106.67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30586.67</v>
      </c>
      <c r="E20" s="8">
        <f>SUM(E13:E18)</f>
        <v>120000</v>
      </c>
      <c r="F20" s="8">
        <f>SUM(F13:F18)</f>
        <v>10000</v>
      </c>
      <c r="G20" s="8">
        <f>SUM(G13:G18)</f>
        <v>23520</v>
      </c>
      <c r="H20" s="8">
        <f>SUM(H13:H18)</f>
        <v>0</v>
      </c>
      <c r="I20" s="8">
        <f>SUM(I13:I18)</f>
        <v>153520</v>
      </c>
      <c r="J20" s="8">
        <f>SUM(J11:J18)</f>
        <v>184106.67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30586.67</v>
      </c>
      <c r="E21" s="4">
        <f t="shared" si="1"/>
        <v>120000</v>
      </c>
      <c r="F21" s="4">
        <f t="shared" si="1"/>
        <v>10000</v>
      </c>
      <c r="G21" s="4">
        <f t="shared" si="1"/>
        <v>23520</v>
      </c>
      <c r="H21" s="4">
        <f t="shared" si="1"/>
        <v>0</v>
      </c>
      <c r="I21" s="4">
        <f t="shared" si="1"/>
        <v>153520</v>
      </c>
      <c r="J21" s="4">
        <f t="shared" si="1"/>
        <v>184106.67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>
        <f>D26</f>
        <v>0</v>
      </c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38200</v>
      </c>
      <c r="C28" s="9">
        <v>38230</v>
      </c>
      <c r="D28" s="8"/>
      <c r="E28" s="8">
        <v>485.66</v>
      </c>
      <c r="F28" s="8">
        <v>33.299999999999997</v>
      </c>
      <c r="G28" s="8"/>
      <c r="H28" s="8"/>
      <c r="I28" s="8">
        <f>E28+F28+G28+H28</f>
        <v>518.96</v>
      </c>
      <c r="J28" s="8">
        <v>518.96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38231</v>
      </c>
      <c r="C34" s="9">
        <v>38260</v>
      </c>
      <c r="D34" s="8"/>
      <c r="E34" s="8">
        <v>485.66</v>
      </c>
      <c r="F34" s="8">
        <v>33.299999999999997</v>
      </c>
      <c r="G34" s="8"/>
      <c r="H34" s="8"/>
      <c r="I34" s="8">
        <f>E34+F34+G34+H34</f>
        <v>518.96</v>
      </c>
      <c r="J34" s="8">
        <v>518.96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38261</v>
      </c>
      <c r="C40" s="9">
        <v>38291</v>
      </c>
      <c r="D40" s="8"/>
      <c r="E40" s="8">
        <v>485.66</v>
      </c>
      <c r="F40" s="8">
        <v>33.299999999999997</v>
      </c>
      <c r="G40" s="8"/>
      <c r="H40" s="8"/>
      <c r="I40" s="8">
        <f>E40+F40+G40+H40</f>
        <v>518.96</v>
      </c>
      <c r="J40" s="8">
        <v>518.96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1456.98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1556.88</v>
      </c>
      <c r="J47" s="8">
        <f>SUM(J26:J45)</f>
        <v>1556.88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1456.98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1556.88</v>
      </c>
      <c r="J48" s="4">
        <f t="shared" si="8"/>
        <v>1556.88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>
        <f>D53</f>
        <v>0</v>
      </c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38200</v>
      </c>
      <c r="C55" s="9">
        <v>38230</v>
      </c>
      <c r="D55" s="8"/>
      <c r="E55" s="8">
        <v>890.83</v>
      </c>
      <c r="F55" s="8">
        <v>47</v>
      </c>
      <c r="G55" s="8"/>
      <c r="H55" s="8"/>
      <c r="I55" s="8">
        <f>E55+F55+G55+H55</f>
        <v>937.83</v>
      </c>
      <c r="J55" s="8">
        <v>937.83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38231</v>
      </c>
      <c r="C61" s="9">
        <v>38260</v>
      </c>
      <c r="D61" s="8"/>
      <c r="E61" s="8">
        <v>890.83</v>
      </c>
      <c r="F61" s="8">
        <v>47</v>
      </c>
      <c r="G61" s="8"/>
      <c r="H61" s="8"/>
      <c r="I61" s="8">
        <f>E61+F61+G61+H61</f>
        <v>937.83</v>
      </c>
      <c r="J61" s="8">
        <v>937.83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38261</v>
      </c>
      <c r="C67" s="9">
        <v>38291</v>
      </c>
      <c r="D67" s="8"/>
      <c r="E67" s="8">
        <v>890.83</v>
      </c>
      <c r="F67" s="8">
        <v>47</v>
      </c>
      <c r="G67" s="8"/>
      <c r="H67" s="8"/>
      <c r="I67" s="8">
        <f>E67+F67+G67+H67</f>
        <v>937.83</v>
      </c>
      <c r="J67" s="8">
        <v>937.83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2672.4900000000002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2813.4900000000002</v>
      </c>
      <c r="J74" s="8">
        <f>SUM(J53:J72)</f>
        <v>2813.4900000000002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2672.4900000000002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2813.4900000000002</v>
      </c>
      <c r="J75" s="4">
        <f t="shared" si="15"/>
        <v>2813.4900000000002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30586.67</v>
      </c>
      <c r="E78" s="4">
        <f t="shared" si="16"/>
        <v>124129.47</v>
      </c>
      <c r="F78" s="4">
        <f t="shared" si="16"/>
        <v>10240.9</v>
      </c>
      <c r="G78" s="4">
        <f t="shared" si="16"/>
        <v>23520</v>
      </c>
      <c r="H78" s="4">
        <f t="shared" si="16"/>
        <v>0</v>
      </c>
      <c r="I78" s="4">
        <f t="shared" si="16"/>
        <v>157890.37</v>
      </c>
      <c r="J78" s="4">
        <f t="shared" si="16"/>
        <v>188477.04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1"/>
  <dimension ref="A4:K79"/>
  <sheetViews>
    <sheetView topLeftCell="A4" workbookViewId="0">
      <pane ySplit="1110" topLeftCell="A55" activePane="bottomLeft"/>
      <selection activeCell="K1" sqref="K1:K1048576"/>
      <selection pane="bottomLeft" activeCell="A57" sqref="A57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39083</v>
      </c>
      <c r="C13" s="9">
        <v>39172</v>
      </c>
      <c r="D13" s="8"/>
      <c r="E13" s="8">
        <v>131663.92000000001</v>
      </c>
      <c r="F13" s="8">
        <v>10000</v>
      </c>
      <c r="G13" s="22">
        <v>25806.13</v>
      </c>
      <c r="H13" s="8"/>
      <c r="I13" s="8">
        <f>E13+F13+G13+H13</f>
        <v>167470.05000000002</v>
      </c>
      <c r="J13" s="8">
        <v>182750.05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>
        <v>15280</v>
      </c>
      <c r="I17" s="8">
        <f t="shared" si="0"/>
        <v>15280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131663.92000000001</v>
      </c>
      <c r="F20" s="8">
        <f>SUM(F13:F18)</f>
        <v>10000</v>
      </c>
      <c r="G20" s="8">
        <f>SUM(G13:G18)</f>
        <v>25806.13</v>
      </c>
      <c r="H20" s="8">
        <f>SUM(H13:H18)</f>
        <v>15280</v>
      </c>
      <c r="I20" s="8">
        <f>SUM(I13:I18)</f>
        <v>182750.05000000002</v>
      </c>
      <c r="J20" s="8">
        <f>SUM(J11:J18)</f>
        <v>182750.05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131663.92000000001</v>
      </c>
      <c r="F21" s="4">
        <f t="shared" si="1"/>
        <v>10000</v>
      </c>
      <c r="G21" s="4">
        <f t="shared" si="1"/>
        <v>25806.13</v>
      </c>
      <c r="H21" s="4">
        <f t="shared" si="1"/>
        <v>15280</v>
      </c>
      <c r="I21" s="4">
        <f t="shared" si="1"/>
        <v>182750.05000000002</v>
      </c>
      <c r="J21" s="4">
        <f t="shared" si="1"/>
        <v>182750.05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39022</v>
      </c>
      <c r="C28" s="9">
        <v>39051</v>
      </c>
      <c r="D28" s="8"/>
      <c r="E28" s="8">
        <v>539.97</v>
      </c>
      <c r="F28" s="8">
        <v>33.299999999999997</v>
      </c>
      <c r="G28" s="8"/>
      <c r="H28" s="8"/>
      <c r="I28" s="8">
        <f>E28+F28+G28+H28</f>
        <v>573.27</v>
      </c>
      <c r="J28" s="8">
        <v>573.27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39052</v>
      </c>
      <c r="C34" s="9">
        <v>39082</v>
      </c>
      <c r="D34" s="8"/>
      <c r="E34" s="8">
        <v>539.97</v>
      </c>
      <c r="F34" s="8">
        <v>33.299999999999997</v>
      </c>
      <c r="G34" s="8"/>
      <c r="H34" s="8"/>
      <c r="I34" s="8">
        <f>E34+F34+G34+H34</f>
        <v>573.27</v>
      </c>
      <c r="J34" s="8">
        <v>573.27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39083</v>
      </c>
      <c r="C40" s="9">
        <v>39113</v>
      </c>
      <c r="D40" s="8"/>
      <c r="E40" s="8">
        <v>539.97</v>
      </c>
      <c r="F40" s="8">
        <v>33.299999999999997</v>
      </c>
      <c r="G40" s="8"/>
      <c r="H40" s="8"/>
      <c r="I40" s="8">
        <f>E40+F40+G40+H40</f>
        <v>573.27</v>
      </c>
      <c r="J40" s="8">
        <v>573.27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1619.91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1719.81</v>
      </c>
      <c r="J47" s="8">
        <f>SUM(J26:J45)</f>
        <v>1719.81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1619.91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1719.81</v>
      </c>
      <c r="J48" s="4">
        <f t="shared" si="8"/>
        <v>1719.81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39022</v>
      </c>
      <c r="C55" s="9">
        <v>39051</v>
      </c>
      <c r="D55" s="8"/>
      <c r="E55" s="8">
        <v>948.77</v>
      </c>
      <c r="F55" s="8">
        <v>47</v>
      </c>
      <c r="G55" s="8"/>
      <c r="H55" s="8"/>
      <c r="I55" s="8">
        <f>E55+F55+G55+H55</f>
        <v>995.77</v>
      </c>
      <c r="J55" s="8">
        <v>995.77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31</v>
      </c>
      <c r="B57" s="7"/>
      <c r="C57" s="7"/>
      <c r="D57" s="8"/>
      <c r="E57" s="8"/>
      <c r="F57" s="8"/>
      <c r="G57" s="8"/>
      <c r="H57" s="8">
        <v>76.92</v>
      </c>
      <c r="I57" s="8">
        <f t="shared" si="9"/>
        <v>76.92</v>
      </c>
      <c r="J57" s="8">
        <v>76.92</v>
      </c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39052</v>
      </c>
      <c r="C61" s="9">
        <v>39082</v>
      </c>
      <c r="D61" s="8"/>
      <c r="E61" s="8">
        <v>948.77</v>
      </c>
      <c r="F61" s="8">
        <v>47</v>
      </c>
      <c r="G61" s="8"/>
      <c r="H61" s="8"/>
      <c r="I61" s="8">
        <f>E61+F61+G61+H61</f>
        <v>995.77</v>
      </c>
      <c r="J61" s="8">
        <v>995.77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39083</v>
      </c>
      <c r="C67" s="9">
        <v>39113</v>
      </c>
      <c r="D67" s="8"/>
      <c r="E67" s="8">
        <v>948.77</v>
      </c>
      <c r="F67" s="8">
        <v>47</v>
      </c>
      <c r="G67" s="8"/>
      <c r="H67" s="8"/>
      <c r="I67" s="8">
        <f>E67+F67+G67+H67</f>
        <v>995.77</v>
      </c>
      <c r="J67" s="8"/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2846.31</v>
      </c>
      <c r="F74" s="8">
        <f>SUM(F55:F72)</f>
        <v>141</v>
      </c>
      <c r="G74" s="8">
        <f>SUM(G55:G72)</f>
        <v>0</v>
      </c>
      <c r="H74" s="8">
        <f>SUM(H55:H72)</f>
        <v>76.92</v>
      </c>
      <c r="I74" s="8">
        <f>SUM(I55:I72)</f>
        <v>3064.23</v>
      </c>
      <c r="J74" s="8">
        <f>SUM(J53:J72)</f>
        <v>2068.46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2846.31</v>
      </c>
      <c r="F75" s="4">
        <f t="shared" si="15"/>
        <v>141</v>
      </c>
      <c r="G75" s="4">
        <f t="shared" si="15"/>
        <v>0</v>
      </c>
      <c r="H75" s="4">
        <f t="shared" si="15"/>
        <v>76.92</v>
      </c>
      <c r="I75" s="4">
        <f t="shared" si="15"/>
        <v>3064.23</v>
      </c>
      <c r="J75" s="4">
        <f t="shared" si="15"/>
        <v>2068.46</v>
      </c>
      <c r="K75" s="18">
        <f>D75+I75-J75</f>
        <v>995.77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136130.14000000001</v>
      </c>
      <c r="F78" s="4">
        <f t="shared" si="16"/>
        <v>10240.9</v>
      </c>
      <c r="G78" s="4">
        <f t="shared" si="16"/>
        <v>25806.13</v>
      </c>
      <c r="H78" s="4">
        <f t="shared" si="16"/>
        <v>15356.92</v>
      </c>
      <c r="I78" s="4">
        <f t="shared" si="16"/>
        <v>187534.09000000003</v>
      </c>
      <c r="J78" s="4">
        <f t="shared" si="16"/>
        <v>186538.31999999998</v>
      </c>
      <c r="K78" s="18">
        <f>D78+I78-J78</f>
        <v>995.77000000004773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"/>
  <dimension ref="A4:K79"/>
  <sheetViews>
    <sheetView topLeftCell="A4" workbookViewId="0">
      <pane ySplit="1110" topLeftCell="A21" activePane="bottomLeft"/>
      <selection activeCell="K1" sqref="K1:K1048576"/>
      <selection pane="bottomLeft" activeCell="G13" sqref="G13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39173</v>
      </c>
      <c r="C13" s="9">
        <v>39263</v>
      </c>
      <c r="D13" s="8"/>
      <c r="E13" s="8">
        <v>131663.92000000001</v>
      </c>
      <c r="F13" s="8">
        <v>10000</v>
      </c>
      <c r="G13" s="22">
        <v>25806.13</v>
      </c>
      <c r="H13" s="8"/>
      <c r="I13" s="8">
        <f>E13+F13+G13+H13</f>
        <v>167470.05000000002</v>
      </c>
      <c r="J13" s="8">
        <v>173697.4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>
        <v>6227.35</v>
      </c>
      <c r="I14" s="8">
        <f t="shared" ref="I14:I18" si="0">SUM(E14:H14)</f>
        <v>6227.35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131663.92000000001</v>
      </c>
      <c r="F20" s="8">
        <f>SUM(F13:F18)</f>
        <v>10000</v>
      </c>
      <c r="G20" s="8">
        <f>SUM(G13:G18)</f>
        <v>25806.13</v>
      </c>
      <c r="H20" s="8">
        <f>SUM(H13:H18)</f>
        <v>6227.35</v>
      </c>
      <c r="I20" s="8">
        <f>SUM(I13:I18)</f>
        <v>173697.40000000002</v>
      </c>
      <c r="J20" s="8">
        <f>SUM(J11:J18)</f>
        <v>173697.4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131663.92000000001</v>
      </c>
      <c r="F21" s="4">
        <f t="shared" si="1"/>
        <v>10000</v>
      </c>
      <c r="G21" s="4">
        <f t="shared" si="1"/>
        <v>25806.13</v>
      </c>
      <c r="H21" s="4">
        <f t="shared" si="1"/>
        <v>6227.35</v>
      </c>
      <c r="I21" s="4">
        <f t="shared" si="1"/>
        <v>173697.40000000002</v>
      </c>
      <c r="J21" s="4">
        <f t="shared" si="1"/>
        <v>173697.4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39114</v>
      </c>
      <c r="C28" s="9">
        <v>39141</v>
      </c>
      <c r="D28" s="8"/>
      <c r="E28" s="8">
        <v>539.97</v>
      </c>
      <c r="F28" s="8">
        <v>33.299999999999997</v>
      </c>
      <c r="G28" s="8"/>
      <c r="H28" s="8"/>
      <c r="I28" s="8">
        <f>E28+F28+G28+H28</f>
        <v>573.27</v>
      </c>
      <c r="J28" s="8">
        <v>573.27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39142</v>
      </c>
      <c r="C34" s="9">
        <v>39172</v>
      </c>
      <c r="D34" s="8"/>
      <c r="E34" s="8">
        <v>539.97</v>
      </c>
      <c r="F34" s="8">
        <v>33.299999999999997</v>
      </c>
      <c r="G34" s="8"/>
      <c r="H34" s="8"/>
      <c r="I34" s="8">
        <f>E34+F34+G34+H34</f>
        <v>573.27</v>
      </c>
      <c r="J34" s="8">
        <v>573.27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39173</v>
      </c>
      <c r="C40" s="9">
        <v>39202</v>
      </c>
      <c r="D40" s="8"/>
      <c r="E40" s="8">
        <v>539.97</v>
      </c>
      <c r="F40" s="8">
        <v>33.299999999999997</v>
      </c>
      <c r="G40" s="8"/>
      <c r="H40" s="8"/>
      <c r="I40" s="8">
        <f>E40+F40+G40+H40</f>
        <v>573.27</v>
      </c>
      <c r="J40" s="8">
        <v>573.27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1619.91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1719.81</v>
      </c>
      <c r="J47" s="8">
        <f>SUM(J26:J45)</f>
        <v>1719.81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1619.91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1719.81</v>
      </c>
      <c r="J48" s="4">
        <f t="shared" si="8"/>
        <v>1719.81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995.77</v>
      </c>
      <c r="E53" s="8"/>
      <c r="F53" s="8"/>
      <c r="G53" s="8"/>
      <c r="H53" s="8"/>
      <c r="I53" s="8"/>
      <c r="J53" s="8">
        <v>995.77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39114</v>
      </c>
      <c r="C55" s="9">
        <v>39141</v>
      </c>
      <c r="D55" s="8"/>
      <c r="E55" s="8">
        <v>948.77</v>
      </c>
      <c r="F55" s="8">
        <v>47</v>
      </c>
      <c r="G55" s="8"/>
      <c r="H55" s="8"/>
      <c r="I55" s="8">
        <f>E55+F55+G55+H55</f>
        <v>995.77</v>
      </c>
      <c r="J55" s="8">
        <v>995.77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39142</v>
      </c>
      <c r="C61" s="9">
        <v>39172</v>
      </c>
      <c r="D61" s="8"/>
      <c r="E61" s="8">
        <v>948.77</v>
      </c>
      <c r="F61" s="8">
        <v>47</v>
      </c>
      <c r="G61" s="8"/>
      <c r="H61" s="8"/>
      <c r="I61" s="8">
        <f>E61+F61+G61+H61</f>
        <v>995.77</v>
      </c>
      <c r="J61" s="8">
        <v>995.77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39173</v>
      </c>
      <c r="C67" s="9">
        <v>39202</v>
      </c>
      <c r="D67" s="8"/>
      <c r="E67" s="8">
        <v>948.77</v>
      </c>
      <c r="F67" s="8">
        <v>47</v>
      </c>
      <c r="G67" s="8"/>
      <c r="H67" s="8"/>
      <c r="I67" s="8">
        <f>E67+F67+G67+H67</f>
        <v>995.77</v>
      </c>
      <c r="J67" s="8">
        <v>995.77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995.77</v>
      </c>
      <c r="E74" s="8">
        <f>SUM(E55:E72)</f>
        <v>2846.31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2987.31</v>
      </c>
      <c r="J74" s="8">
        <f>SUM(J53:J72)</f>
        <v>3983.08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995.77</v>
      </c>
      <c r="E75" s="4">
        <f t="shared" si="15"/>
        <v>2846.31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2987.31</v>
      </c>
      <c r="J75" s="4">
        <f t="shared" si="15"/>
        <v>3983.08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995.77</v>
      </c>
      <c r="E78" s="4">
        <f t="shared" si="16"/>
        <v>136130.14000000001</v>
      </c>
      <c r="F78" s="4">
        <f t="shared" si="16"/>
        <v>10240.9</v>
      </c>
      <c r="G78" s="4">
        <f t="shared" si="16"/>
        <v>25806.13</v>
      </c>
      <c r="H78" s="4">
        <f t="shared" si="16"/>
        <v>6227.35</v>
      </c>
      <c r="I78" s="4">
        <f t="shared" si="16"/>
        <v>178404.52000000002</v>
      </c>
      <c r="J78" s="4">
        <f t="shared" si="16"/>
        <v>179400.28999999998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2"/>
  <dimension ref="A4:K79"/>
  <sheetViews>
    <sheetView topLeftCell="A4" workbookViewId="0">
      <pane ySplit="1110" topLeftCell="A49" activePane="bottomLeft"/>
      <selection activeCell="K1" sqref="K1:K1048576"/>
      <selection pane="bottomLeft" activeCell="N25" sqref="N25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39264</v>
      </c>
      <c r="C13" s="9">
        <v>39355</v>
      </c>
      <c r="D13" s="8"/>
      <c r="E13" s="8">
        <v>138978.57999999999</v>
      </c>
      <c r="F13" s="8">
        <v>10000</v>
      </c>
      <c r="G13" s="21">
        <v>27491.87</v>
      </c>
      <c r="H13" s="8"/>
      <c r="I13" s="8">
        <f>E13+F13+G13+H13</f>
        <v>176470.44999999998</v>
      </c>
      <c r="J13" s="8">
        <v>185071.2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>
        <v>7314.66</v>
      </c>
      <c r="I14" s="8">
        <f t="shared" ref="I14:I18" si="0">SUM(E14:H14)</f>
        <v>7314.66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>
        <v>1286.0899999999999</v>
      </c>
      <c r="I15" s="8">
        <f t="shared" si="0"/>
        <v>1286.0899999999999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138978.57999999999</v>
      </c>
      <c r="F20" s="8">
        <f>SUM(F13:F18)</f>
        <v>10000</v>
      </c>
      <c r="G20" s="8">
        <f>SUM(G13:G18)</f>
        <v>27491.87</v>
      </c>
      <c r="H20" s="8">
        <f>SUM(H13:H18)</f>
        <v>8600.75</v>
      </c>
      <c r="I20" s="8">
        <f>SUM(I13:I18)</f>
        <v>185071.19999999998</v>
      </c>
      <c r="J20" s="8">
        <f>SUM(J11:J18)</f>
        <v>185071.2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138978.57999999999</v>
      </c>
      <c r="F21" s="4">
        <f t="shared" si="1"/>
        <v>10000</v>
      </c>
      <c r="G21" s="4">
        <f t="shared" si="1"/>
        <v>27491.87</v>
      </c>
      <c r="H21" s="4">
        <f t="shared" si="1"/>
        <v>8600.75</v>
      </c>
      <c r="I21" s="4">
        <f t="shared" si="1"/>
        <v>185071.19999999998</v>
      </c>
      <c r="J21" s="4">
        <f t="shared" si="1"/>
        <v>185071.2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39203</v>
      </c>
      <c r="C28" s="9">
        <v>39233</v>
      </c>
      <c r="D28" s="8"/>
      <c r="E28" s="8">
        <v>539.97</v>
      </c>
      <c r="F28" s="8">
        <v>33.299999999999997</v>
      </c>
      <c r="G28" s="8"/>
      <c r="H28" s="8"/>
      <c r="I28" s="8">
        <f>E28+F28+G28+H28</f>
        <v>573.27</v>
      </c>
      <c r="J28" s="8">
        <v>573.27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39234</v>
      </c>
      <c r="C34" s="9">
        <v>39263</v>
      </c>
      <c r="D34" s="8"/>
      <c r="E34" s="8">
        <v>539.97</v>
      </c>
      <c r="F34" s="8">
        <v>33.299999999999997</v>
      </c>
      <c r="G34" s="8"/>
      <c r="H34" s="8"/>
      <c r="I34" s="8">
        <f>E34+F34+G34+H34</f>
        <v>573.27</v>
      </c>
      <c r="J34" s="8">
        <v>573.27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39264</v>
      </c>
      <c r="C40" s="9">
        <v>39294</v>
      </c>
      <c r="D40" s="8"/>
      <c r="E40" s="8">
        <v>539.97</v>
      </c>
      <c r="F40" s="8">
        <v>33.299999999999997</v>
      </c>
      <c r="G40" s="8"/>
      <c r="H40" s="8"/>
      <c r="I40" s="8">
        <f>E40+F40+G40+H40</f>
        <v>573.27</v>
      </c>
      <c r="J40" s="8">
        <v>573.27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1619.91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1719.81</v>
      </c>
      <c r="J47" s="8">
        <f>SUM(J26:J45)</f>
        <v>1719.81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1619.91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1719.81</v>
      </c>
      <c r="J48" s="4">
        <f t="shared" si="8"/>
        <v>1719.81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39203</v>
      </c>
      <c r="C55" s="9">
        <v>39233</v>
      </c>
      <c r="D55" s="8"/>
      <c r="E55" s="8">
        <v>948.77</v>
      </c>
      <c r="F55" s="8">
        <v>47</v>
      </c>
      <c r="G55" s="8"/>
      <c r="H55" s="8"/>
      <c r="I55" s="8">
        <f>E55+F55+G55+H55</f>
        <v>995.77</v>
      </c>
      <c r="J55" s="8">
        <v>995.77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39234</v>
      </c>
      <c r="C61" s="9">
        <v>39263</v>
      </c>
      <c r="D61" s="8"/>
      <c r="E61" s="8">
        <v>948.77</v>
      </c>
      <c r="F61" s="8">
        <v>47</v>
      </c>
      <c r="G61" s="8"/>
      <c r="H61" s="8"/>
      <c r="I61" s="8">
        <f>E61+F61+G61+H61</f>
        <v>995.77</v>
      </c>
      <c r="J61" s="8">
        <v>995.77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39264</v>
      </c>
      <c r="C67" s="9">
        <v>39294</v>
      </c>
      <c r="D67" s="8"/>
      <c r="E67" s="8">
        <v>948.77</v>
      </c>
      <c r="F67" s="8">
        <v>47</v>
      </c>
      <c r="G67" s="8"/>
      <c r="H67" s="8"/>
      <c r="I67" s="8">
        <f>E67+F67+G67+H67</f>
        <v>995.77</v>
      </c>
      <c r="J67" s="8">
        <v>995.77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2846.31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2987.31</v>
      </c>
      <c r="J74" s="8">
        <f>SUM(J53:J72)</f>
        <v>2987.31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2846.31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2987.31</v>
      </c>
      <c r="J75" s="4">
        <f t="shared" si="15"/>
        <v>2987.31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143444.79999999999</v>
      </c>
      <c r="F78" s="4">
        <f t="shared" si="16"/>
        <v>10240.9</v>
      </c>
      <c r="G78" s="4">
        <f t="shared" si="16"/>
        <v>27491.87</v>
      </c>
      <c r="H78" s="4">
        <f t="shared" si="16"/>
        <v>8600.75</v>
      </c>
      <c r="I78" s="4">
        <f t="shared" si="16"/>
        <v>189778.31999999998</v>
      </c>
      <c r="J78" s="4">
        <f t="shared" si="16"/>
        <v>189778.32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3"/>
  <dimension ref="A4:O79"/>
  <sheetViews>
    <sheetView topLeftCell="A4" workbookViewId="0">
      <pane ySplit="1110" topLeftCell="A51" activePane="bottomLeft"/>
      <selection activeCell="K1" sqref="K1:K1048576"/>
      <selection pane="bottomLeft" activeCell="M29" sqref="M29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39356</v>
      </c>
      <c r="C13" s="9">
        <v>39447</v>
      </c>
      <c r="D13" s="8"/>
      <c r="E13" s="8">
        <v>138978.57999999999</v>
      </c>
      <c r="F13" s="8">
        <v>10000</v>
      </c>
      <c r="G13" s="22">
        <v>27239.8</v>
      </c>
      <c r="H13" s="8"/>
      <c r="I13" s="8">
        <f>E13+F13+G13+H13</f>
        <v>176218.37999999998</v>
      </c>
      <c r="J13" s="8">
        <v>176218.38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3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3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3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3" ht="15.75" thickBot="1">
      <c r="A20" s="7" t="s">
        <v>11</v>
      </c>
      <c r="B20" s="7"/>
      <c r="C20" s="7"/>
      <c r="D20" s="8">
        <f>D11</f>
        <v>0</v>
      </c>
      <c r="E20" s="8">
        <f>SUM(E13:E18)</f>
        <v>138978.57999999999</v>
      </c>
      <c r="F20" s="8">
        <f>SUM(F13:F18)</f>
        <v>10000</v>
      </c>
      <c r="G20" s="8">
        <f>SUM(G13:G18)</f>
        <v>27239.8</v>
      </c>
      <c r="H20" s="8">
        <f>SUM(H13:H18)</f>
        <v>0</v>
      </c>
      <c r="I20" s="8">
        <f>SUM(I13:I18)</f>
        <v>176218.37999999998</v>
      </c>
      <c r="J20" s="8">
        <f>SUM(J11:J18)</f>
        <v>176218.38</v>
      </c>
      <c r="K20" s="8"/>
    </row>
    <row r="21" spans="1:13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138978.57999999999</v>
      </c>
      <c r="F21" s="4">
        <f t="shared" si="1"/>
        <v>10000</v>
      </c>
      <c r="G21" s="4">
        <f t="shared" si="1"/>
        <v>27239.8</v>
      </c>
      <c r="H21" s="4">
        <f t="shared" si="1"/>
        <v>0</v>
      </c>
      <c r="I21" s="4">
        <f t="shared" si="1"/>
        <v>176218.37999999998</v>
      </c>
      <c r="J21" s="4">
        <f t="shared" si="1"/>
        <v>176218.38</v>
      </c>
      <c r="K21" s="5">
        <f>+D21+I21-J21</f>
        <v>0</v>
      </c>
    </row>
    <row r="22" spans="1:13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3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3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3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3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3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3">
      <c r="A28" s="19" t="s">
        <v>10</v>
      </c>
      <c r="B28" s="9">
        <v>39295</v>
      </c>
      <c r="C28" s="9">
        <v>39325</v>
      </c>
      <c r="D28" s="8"/>
      <c r="E28" s="8">
        <v>549.09</v>
      </c>
      <c r="F28" s="8">
        <v>33.299999999999997</v>
      </c>
      <c r="G28" s="8"/>
      <c r="H28" s="8"/>
      <c r="I28" s="8">
        <f>E28+F28+G28+H28</f>
        <v>582.39</v>
      </c>
      <c r="J28" s="8">
        <v>582.39</v>
      </c>
      <c r="K28" s="8"/>
    </row>
    <row r="29" spans="1:13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  <c r="M29" s="23">
        <v>18.239999999999998</v>
      </c>
    </row>
    <row r="30" spans="1:13">
      <c r="A30" s="7" t="s">
        <v>30</v>
      </c>
      <c r="B30" s="7"/>
      <c r="C30" s="7"/>
      <c r="D30" s="8"/>
      <c r="E30" s="8"/>
      <c r="F30" s="8"/>
      <c r="G30" s="8"/>
      <c r="H30" s="8">
        <v>4.71</v>
      </c>
      <c r="I30" s="8">
        <f t="shared" si="2"/>
        <v>4.71</v>
      </c>
      <c r="J30" s="8">
        <v>4.71</v>
      </c>
      <c r="K30" s="8"/>
    </row>
    <row r="31" spans="1:13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3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39326</v>
      </c>
      <c r="C34" s="9">
        <v>39355</v>
      </c>
      <c r="D34" s="8"/>
      <c r="E34" s="8">
        <v>549.09</v>
      </c>
      <c r="F34" s="8">
        <v>33.299999999999997</v>
      </c>
      <c r="G34" s="8"/>
      <c r="H34" s="8"/>
      <c r="I34" s="8">
        <f>E34+F34+G34+H34</f>
        <v>582.39</v>
      </c>
      <c r="J34" s="8">
        <v>582.39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39356</v>
      </c>
      <c r="C40" s="9">
        <v>39386</v>
      </c>
      <c r="D40" s="8"/>
      <c r="E40" s="8">
        <v>549.09</v>
      </c>
      <c r="F40" s="8">
        <v>33.299999999999997</v>
      </c>
      <c r="G40" s="8"/>
      <c r="H40" s="8"/>
      <c r="I40" s="8">
        <f>E40+F40+G40+H40</f>
        <v>582.39</v>
      </c>
      <c r="J40" s="8">
        <v>582.39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1647.27</v>
      </c>
      <c r="F47" s="8">
        <f>SUM(F28:F45)</f>
        <v>99.899999999999991</v>
      </c>
      <c r="G47" s="8">
        <f>SUM(G28:G45)</f>
        <v>0</v>
      </c>
      <c r="H47" s="8">
        <f>SUM(H28:H45)</f>
        <v>4.71</v>
      </c>
      <c r="I47" s="8">
        <f>SUM(I28:I45)</f>
        <v>1751.88</v>
      </c>
      <c r="J47" s="8">
        <f>SUM(J26:J45)</f>
        <v>1751.88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1647.27</v>
      </c>
      <c r="F48" s="4">
        <f t="shared" si="8"/>
        <v>99.899999999999991</v>
      </c>
      <c r="G48" s="4">
        <f t="shared" si="8"/>
        <v>0</v>
      </c>
      <c r="H48" s="4">
        <f t="shared" si="8"/>
        <v>4.71</v>
      </c>
      <c r="I48" s="4">
        <f t="shared" si="8"/>
        <v>1751.88</v>
      </c>
      <c r="J48" s="4">
        <f t="shared" si="8"/>
        <v>1751.88</v>
      </c>
      <c r="K48" s="5">
        <f>D48+I48-J48</f>
        <v>0</v>
      </c>
    </row>
    <row r="49" spans="1:15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5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5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5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5">
      <c r="A53" s="17" t="s">
        <v>21</v>
      </c>
      <c r="B53" s="7"/>
      <c r="C53" s="7"/>
      <c r="D53" s="8">
        <v>2987.31</v>
      </c>
      <c r="E53" s="8"/>
      <c r="F53" s="8"/>
      <c r="G53" s="8"/>
      <c r="H53" s="8"/>
      <c r="I53" s="8"/>
      <c r="J53" s="8">
        <v>2987.31</v>
      </c>
      <c r="K53" s="8"/>
    </row>
    <row r="54" spans="1:15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5">
      <c r="A55" s="19" t="s">
        <v>10</v>
      </c>
      <c r="B55" s="9">
        <v>39295</v>
      </c>
      <c r="C55" s="9">
        <v>39325</v>
      </c>
      <c r="D55" s="8"/>
      <c r="E55" s="20">
        <v>948.77</v>
      </c>
      <c r="F55" s="8">
        <v>47</v>
      </c>
      <c r="G55" s="8"/>
      <c r="H55" s="8"/>
      <c r="I55" s="8">
        <f>E55+F55+G55+H55</f>
        <v>995.77</v>
      </c>
      <c r="J55" s="8"/>
      <c r="K55" s="8"/>
    </row>
    <row r="56" spans="1:15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  <c r="M56" s="23">
        <v>52.36</v>
      </c>
    </row>
    <row r="57" spans="1:15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  <c r="M57" s="23">
        <v>26.18</v>
      </c>
      <c r="O57" t="s">
        <v>34</v>
      </c>
    </row>
    <row r="58" spans="1:15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5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5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5">
      <c r="A61" s="19" t="s">
        <v>10</v>
      </c>
      <c r="B61" s="9">
        <v>39326</v>
      </c>
      <c r="C61" s="9">
        <v>39355</v>
      </c>
      <c r="D61" s="8"/>
      <c r="E61" s="20">
        <v>948.77</v>
      </c>
      <c r="F61" s="8">
        <v>47</v>
      </c>
      <c r="G61" s="8"/>
      <c r="H61" s="8"/>
      <c r="I61" s="8">
        <f>E61+F61+G61+H61</f>
        <v>995.77</v>
      </c>
      <c r="J61" s="8"/>
      <c r="K61" s="8"/>
    </row>
    <row r="62" spans="1:15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5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  <c r="M63" s="23">
        <v>26.18</v>
      </c>
      <c r="O63" t="s">
        <v>34</v>
      </c>
    </row>
    <row r="64" spans="1:15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5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5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5">
      <c r="A67" s="19" t="s">
        <v>10</v>
      </c>
      <c r="B67" s="9">
        <v>39356</v>
      </c>
      <c r="C67" s="9">
        <v>39386</v>
      </c>
      <c r="D67" s="8"/>
      <c r="E67" s="20">
        <v>948.77</v>
      </c>
      <c r="F67" s="8">
        <v>47</v>
      </c>
      <c r="G67" s="8"/>
      <c r="H67" s="8"/>
      <c r="I67" s="8">
        <f>E67+F67+G67+H67</f>
        <v>995.77</v>
      </c>
      <c r="J67" s="8"/>
      <c r="K67" s="8"/>
    </row>
    <row r="68" spans="1:15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5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  <c r="M69" s="23">
        <v>26.18</v>
      </c>
      <c r="O69" t="s">
        <v>34</v>
      </c>
    </row>
    <row r="70" spans="1:15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5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5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5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5" ht="15.75" thickBot="1">
      <c r="A74" s="7" t="s">
        <v>11</v>
      </c>
      <c r="B74" s="7"/>
      <c r="C74" s="7"/>
      <c r="D74" s="8">
        <f>D53</f>
        <v>2987.31</v>
      </c>
      <c r="E74" s="8">
        <f>SUM(E55:E72)</f>
        <v>2846.31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2987.31</v>
      </c>
      <c r="J74" s="8">
        <f>SUM(J53:J72)</f>
        <v>2987.31</v>
      </c>
      <c r="K74" s="8"/>
    </row>
    <row r="75" spans="1:15" ht="16.5" thickTop="1" thickBot="1">
      <c r="A75" s="2" t="s">
        <v>12</v>
      </c>
      <c r="B75" s="3"/>
      <c r="C75" s="3"/>
      <c r="D75" s="4">
        <f t="shared" ref="D75:J75" si="15">D74</f>
        <v>2987.31</v>
      </c>
      <c r="E75" s="4">
        <f t="shared" si="15"/>
        <v>2846.31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2987.31</v>
      </c>
      <c r="J75" s="4">
        <f t="shared" si="15"/>
        <v>2987.31</v>
      </c>
      <c r="K75" s="18">
        <f>D75+I75-J75</f>
        <v>2987.31</v>
      </c>
    </row>
    <row r="76" spans="1:15" ht="15.75" thickTop="1"/>
    <row r="77" spans="1:15" ht="15.75" thickBot="1"/>
    <row r="78" spans="1:15" ht="16.5" thickTop="1" thickBot="1">
      <c r="A78" s="2" t="s">
        <v>22</v>
      </c>
      <c r="B78" s="3"/>
      <c r="C78" s="3"/>
      <c r="D78" s="4">
        <f t="shared" ref="D78:J78" si="16">SUM(D75,D48,D21)</f>
        <v>2987.31</v>
      </c>
      <c r="E78" s="4">
        <f t="shared" si="16"/>
        <v>143472.15999999997</v>
      </c>
      <c r="F78" s="4">
        <f t="shared" si="16"/>
        <v>10240.9</v>
      </c>
      <c r="G78" s="4">
        <f t="shared" si="16"/>
        <v>27239.8</v>
      </c>
      <c r="H78" s="4">
        <f t="shared" si="16"/>
        <v>4.71</v>
      </c>
      <c r="I78" s="4">
        <f t="shared" si="16"/>
        <v>180957.56999999998</v>
      </c>
      <c r="J78" s="4">
        <f t="shared" si="16"/>
        <v>180957.57</v>
      </c>
      <c r="K78" s="18">
        <f>D78+I78-J78</f>
        <v>2987.3099999999686</v>
      </c>
    </row>
    <row r="79" spans="1:15" ht="15.75" thickTop="1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4"/>
  <dimension ref="A4:K79"/>
  <sheetViews>
    <sheetView topLeftCell="A4" workbookViewId="0">
      <pane ySplit="1110" topLeftCell="A50" activePane="bottomLeft"/>
      <selection activeCell="K1" sqref="K1:K1048576"/>
      <selection pane="bottomLeft" activeCell="A79" sqref="A79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39448</v>
      </c>
      <c r="C13" s="9">
        <v>39538</v>
      </c>
      <c r="D13" s="8"/>
      <c r="E13" s="8">
        <v>138978.57999999999</v>
      </c>
      <c r="F13" s="8">
        <v>10000</v>
      </c>
      <c r="G13" s="22">
        <v>27239.8</v>
      </c>
      <c r="H13" s="8"/>
      <c r="I13" s="8">
        <f>E13+F13+G13+H13</f>
        <v>176218.37999999998</v>
      </c>
      <c r="J13" s="8">
        <v>176218.38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138978.57999999999</v>
      </c>
      <c r="F20" s="8">
        <f>SUM(F13:F18)</f>
        <v>10000</v>
      </c>
      <c r="G20" s="8">
        <f>SUM(G13:G18)</f>
        <v>27239.8</v>
      </c>
      <c r="H20" s="8">
        <f>SUM(H13:H18)</f>
        <v>0</v>
      </c>
      <c r="I20" s="8">
        <f>SUM(I13:I18)</f>
        <v>176218.37999999998</v>
      </c>
      <c r="J20" s="8">
        <f>SUM(J11:J18)</f>
        <v>176218.38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138978.57999999999</v>
      </c>
      <c r="F21" s="4">
        <f t="shared" si="1"/>
        <v>10000</v>
      </c>
      <c r="G21" s="4">
        <f t="shared" si="1"/>
        <v>27239.8</v>
      </c>
      <c r="H21" s="4">
        <f t="shared" si="1"/>
        <v>0</v>
      </c>
      <c r="I21" s="4">
        <f t="shared" si="1"/>
        <v>176218.37999999998</v>
      </c>
      <c r="J21" s="4">
        <f t="shared" si="1"/>
        <v>176218.38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39387</v>
      </c>
      <c r="C28" s="9">
        <v>39416</v>
      </c>
      <c r="D28" s="8"/>
      <c r="E28" s="8">
        <v>549.09</v>
      </c>
      <c r="F28" s="8">
        <v>33.299999999999997</v>
      </c>
      <c r="G28" s="8"/>
      <c r="H28" s="8"/>
      <c r="I28" s="8">
        <f>E28+F28+G28+H28</f>
        <v>582.39</v>
      </c>
      <c r="J28" s="8">
        <v>582.39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39417</v>
      </c>
      <c r="C34" s="9">
        <v>39447</v>
      </c>
      <c r="D34" s="8"/>
      <c r="E34" s="8">
        <v>549.09</v>
      </c>
      <c r="F34" s="8">
        <v>33.299999999999997</v>
      </c>
      <c r="G34" s="8"/>
      <c r="H34" s="8"/>
      <c r="I34" s="8">
        <f>E34+F34+G34+H34</f>
        <v>582.39</v>
      </c>
      <c r="J34" s="8">
        <v>582.39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39448</v>
      </c>
      <c r="C40" s="9" t="s">
        <v>28</v>
      </c>
      <c r="D40" s="8"/>
      <c r="E40" s="8">
        <v>549.09</v>
      </c>
      <c r="F40" s="8">
        <v>33.299999999999997</v>
      </c>
      <c r="G40" s="8"/>
      <c r="H40" s="8"/>
      <c r="I40" s="8">
        <f>E40+F40+G40+H40</f>
        <v>582.39</v>
      </c>
      <c r="J40" s="8">
        <v>582.39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1647.27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1747.17</v>
      </c>
      <c r="J47" s="8">
        <f>SUM(J26:J45)</f>
        <v>1747.17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1647.27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1747.17</v>
      </c>
      <c r="J48" s="4">
        <f t="shared" si="8"/>
        <v>1747.17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2987.31</v>
      </c>
      <c r="E53" s="8"/>
      <c r="F53" s="8"/>
      <c r="G53" s="8"/>
      <c r="H53" s="8"/>
      <c r="I53" s="8"/>
      <c r="J53" s="8">
        <v>2987.31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39387</v>
      </c>
      <c r="C55" s="9">
        <v>39416</v>
      </c>
      <c r="D55" s="8"/>
      <c r="E55" s="8">
        <v>974.95</v>
      </c>
      <c r="F55" s="8">
        <v>47</v>
      </c>
      <c r="G55" s="8"/>
      <c r="H55" s="8"/>
      <c r="I55" s="8">
        <f>E55+F55+G55+H55</f>
        <v>1021.95</v>
      </c>
      <c r="J55" s="8">
        <v>1021.95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35</v>
      </c>
      <c r="B57" s="7"/>
      <c r="C57" s="7"/>
      <c r="D57" s="8"/>
      <c r="E57" s="8"/>
      <c r="F57" s="8"/>
      <c r="G57" s="8"/>
      <c r="H57" s="8">
        <v>78.540000000000006</v>
      </c>
      <c r="I57" s="8">
        <f t="shared" si="9"/>
        <v>78.540000000000006</v>
      </c>
      <c r="J57" s="8">
        <v>78.540000000000006</v>
      </c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39417</v>
      </c>
      <c r="C61" s="9">
        <v>39447</v>
      </c>
      <c r="D61" s="8"/>
      <c r="E61" s="8">
        <v>974.95</v>
      </c>
      <c r="F61" s="8">
        <v>47</v>
      </c>
      <c r="G61" s="8"/>
      <c r="H61" s="8"/>
      <c r="I61" s="8">
        <f>E61+F61+G61+H61</f>
        <v>1021.95</v>
      </c>
      <c r="J61" s="8">
        <v>1021.95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39448</v>
      </c>
      <c r="C67" s="9">
        <v>39478</v>
      </c>
      <c r="D67" s="8"/>
      <c r="E67" s="8">
        <v>974.95</v>
      </c>
      <c r="F67" s="8">
        <v>47</v>
      </c>
      <c r="G67" s="8"/>
      <c r="H67" s="8"/>
      <c r="I67" s="8">
        <f>E67+F67+G67+H67</f>
        <v>1021.95</v>
      </c>
      <c r="J67" s="8">
        <v>1021.95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2987.31</v>
      </c>
      <c r="E74" s="8">
        <f>SUM(E55:E72)</f>
        <v>2924.8500000000004</v>
      </c>
      <c r="F74" s="8">
        <f>SUM(F55:F72)</f>
        <v>141</v>
      </c>
      <c r="G74" s="8">
        <f>SUM(G55:G72)</f>
        <v>0</v>
      </c>
      <c r="H74" s="8">
        <f>SUM(H55:H72)</f>
        <v>78.540000000000006</v>
      </c>
      <c r="I74" s="8">
        <f>SUM(I55:I72)</f>
        <v>3144.3900000000003</v>
      </c>
      <c r="J74" s="8">
        <f>SUM(J53:J72)</f>
        <v>6131.7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2987.31</v>
      </c>
      <c r="E75" s="4">
        <f t="shared" si="15"/>
        <v>2924.8500000000004</v>
      </c>
      <c r="F75" s="4">
        <f t="shared" si="15"/>
        <v>141</v>
      </c>
      <c r="G75" s="4">
        <f t="shared" si="15"/>
        <v>0</v>
      </c>
      <c r="H75" s="4">
        <f t="shared" si="15"/>
        <v>78.540000000000006</v>
      </c>
      <c r="I75" s="4">
        <f t="shared" si="15"/>
        <v>3144.3900000000003</v>
      </c>
      <c r="J75" s="4">
        <f t="shared" si="15"/>
        <v>6131.7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2987.31</v>
      </c>
      <c r="E78" s="4">
        <f t="shared" si="16"/>
        <v>143550.69999999998</v>
      </c>
      <c r="F78" s="4">
        <f t="shared" si="16"/>
        <v>10240.9</v>
      </c>
      <c r="G78" s="4">
        <f t="shared" si="16"/>
        <v>27239.8</v>
      </c>
      <c r="H78" s="4">
        <f t="shared" si="16"/>
        <v>78.540000000000006</v>
      </c>
      <c r="I78" s="4">
        <f t="shared" si="16"/>
        <v>181109.93999999997</v>
      </c>
      <c r="J78" s="4">
        <f t="shared" si="16"/>
        <v>184097.25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5"/>
  <dimension ref="A4:K79"/>
  <sheetViews>
    <sheetView topLeftCell="A4" workbookViewId="0">
      <pane ySplit="1110" activePane="bottomLeft"/>
      <selection activeCell="K1" sqref="K1:K1048576"/>
      <selection pane="bottomLeft" activeCell="O18" sqref="O18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6" width="8.42578125" style="1" bestFit="1" customWidth="1"/>
    <col min="7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39539</v>
      </c>
      <c r="C13" s="9">
        <v>39629</v>
      </c>
      <c r="D13" s="8"/>
      <c r="E13" s="8">
        <v>138978.57999999999</v>
      </c>
      <c r="F13" s="8">
        <v>2450</v>
      </c>
      <c r="G13" s="20">
        <v>27958.560000000001</v>
      </c>
      <c r="H13" s="8"/>
      <c r="I13" s="8">
        <f>E13+F13+G13+H13</f>
        <v>169387.13999999998</v>
      </c>
      <c r="J13" s="8"/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>
        <v>5862</v>
      </c>
      <c r="I16" s="8">
        <f t="shared" si="0"/>
        <v>5862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>
        <v>9877</v>
      </c>
      <c r="I17" s="8">
        <f t="shared" si="0"/>
        <v>9877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>
        <v>-62947.31</v>
      </c>
      <c r="I18" s="8">
        <f t="shared" si="0"/>
        <v>-62947.31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138978.57999999999</v>
      </c>
      <c r="F20" s="8">
        <f>SUM(F13:F18)</f>
        <v>2450</v>
      </c>
      <c r="G20" s="8">
        <f>SUM(G13:G18)</f>
        <v>27958.560000000001</v>
      </c>
      <c r="H20" s="8">
        <f>SUM(H13:H18)</f>
        <v>-47208.31</v>
      </c>
      <c r="I20" s="8">
        <f>SUM(I13:I18)</f>
        <v>122178.82999999999</v>
      </c>
      <c r="J20" s="8">
        <f>SUM(J11:J18)</f>
        <v>0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138978.57999999999</v>
      </c>
      <c r="F21" s="4">
        <f t="shared" si="1"/>
        <v>2450</v>
      </c>
      <c r="G21" s="4">
        <f t="shared" si="1"/>
        <v>27958.560000000001</v>
      </c>
      <c r="H21" s="4">
        <f t="shared" si="1"/>
        <v>-47208.31</v>
      </c>
      <c r="I21" s="4">
        <f t="shared" si="1"/>
        <v>122178.82999999999</v>
      </c>
      <c r="J21" s="4">
        <f t="shared" si="1"/>
        <v>0</v>
      </c>
      <c r="K21" s="5">
        <f>+D21+I21-J21</f>
        <v>122178.82999999999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39479</v>
      </c>
      <c r="C28" s="9">
        <v>39507</v>
      </c>
      <c r="D28" s="8"/>
      <c r="E28" s="8">
        <v>549.09</v>
      </c>
      <c r="F28" s="8">
        <v>33.299999999999997</v>
      </c>
      <c r="G28" s="8"/>
      <c r="H28" s="8"/>
      <c r="I28" s="8">
        <f>E28+F28+G28+H28</f>
        <v>582.39</v>
      </c>
      <c r="J28" s="8">
        <v>582.39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39508</v>
      </c>
      <c r="C34" s="9">
        <v>39538</v>
      </c>
      <c r="D34" s="8"/>
      <c r="E34" s="8">
        <v>549.09</v>
      </c>
      <c r="F34" s="8">
        <v>10</v>
      </c>
      <c r="G34" s="8"/>
      <c r="H34" s="8"/>
      <c r="I34" s="8">
        <f>E34+F34+G34+H34</f>
        <v>559.09</v>
      </c>
      <c r="J34" s="8">
        <v>559.09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>
        <v>-361.38</v>
      </c>
      <c r="I39" s="8">
        <f t="shared" si="4"/>
        <v>-361.38</v>
      </c>
      <c r="J39" s="8">
        <v>-361.38</v>
      </c>
      <c r="K39" s="8"/>
    </row>
    <row r="40" spans="1:11">
      <c r="A40" s="19" t="s">
        <v>10</v>
      </c>
      <c r="B40" s="9">
        <v>39539</v>
      </c>
      <c r="C40" s="9">
        <v>39568</v>
      </c>
      <c r="D40" s="8"/>
      <c r="E40" s="8">
        <v>549.09</v>
      </c>
      <c r="F40" s="8">
        <v>10</v>
      </c>
      <c r="G40" s="8"/>
      <c r="H40" s="8"/>
      <c r="I40" s="8">
        <f>E40+F40+G40+H40</f>
        <v>559.09</v>
      </c>
      <c r="J40" s="8">
        <v>559.09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1647.27</v>
      </c>
      <c r="F47" s="8">
        <f>SUM(F28:F45)</f>
        <v>53.3</v>
      </c>
      <c r="G47" s="8">
        <f>SUM(G28:G45)</f>
        <v>0</v>
      </c>
      <c r="H47" s="8">
        <f>SUM(H28:H45)</f>
        <v>-361.38</v>
      </c>
      <c r="I47" s="8">
        <f>SUM(I28:I45)</f>
        <v>1339.19</v>
      </c>
      <c r="J47" s="8">
        <f>SUM(J26:J45)</f>
        <v>1339.19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1647.27</v>
      </c>
      <c r="F48" s="4">
        <f t="shared" si="8"/>
        <v>53.3</v>
      </c>
      <c r="G48" s="4">
        <f t="shared" si="8"/>
        <v>0</v>
      </c>
      <c r="H48" s="4">
        <f t="shared" si="8"/>
        <v>-361.38</v>
      </c>
      <c r="I48" s="4">
        <f t="shared" si="8"/>
        <v>1339.19</v>
      </c>
      <c r="J48" s="4">
        <f t="shared" si="8"/>
        <v>1339.19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39479</v>
      </c>
      <c r="C55" s="9">
        <v>39507</v>
      </c>
      <c r="D55" s="8"/>
      <c r="E55" s="8">
        <v>974.95</v>
      </c>
      <c r="F55" s="8">
        <v>47</v>
      </c>
      <c r="G55" s="8"/>
      <c r="H55" s="8"/>
      <c r="I55" s="8">
        <f>E55+F55+G55+H55</f>
        <v>1021.95</v>
      </c>
      <c r="J55" s="8">
        <v>1021.95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39508</v>
      </c>
      <c r="C61" s="9">
        <v>39538</v>
      </c>
      <c r="D61" s="8"/>
      <c r="E61" s="8">
        <v>974.95</v>
      </c>
      <c r="F61" s="8">
        <v>30</v>
      </c>
      <c r="G61" s="8"/>
      <c r="H61" s="8"/>
      <c r="I61" s="8">
        <f>E61+F61+G61+H61</f>
        <v>1004.95</v>
      </c>
      <c r="J61" s="8">
        <v>1004.95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>
        <v>-467.14</v>
      </c>
      <c r="I66" s="8">
        <f t="shared" si="11"/>
        <v>-467.14</v>
      </c>
      <c r="J66" s="8">
        <v>-467.14</v>
      </c>
      <c r="K66" s="8"/>
    </row>
    <row r="67" spans="1:11">
      <c r="A67" s="19" t="s">
        <v>10</v>
      </c>
      <c r="B67" s="9">
        <v>39539</v>
      </c>
      <c r="C67" s="9">
        <v>39568</v>
      </c>
      <c r="D67" s="8"/>
      <c r="E67" s="8">
        <v>974.95</v>
      </c>
      <c r="F67" s="8">
        <v>30</v>
      </c>
      <c r="G67" s="8"/>
      <c r="H67" s="8"/>
      <c r="I67" s="8">
        <f>E67+F67+G67+H67</f>
        <v>1004.95</v>
      </c>
      <c r="J67" s="8"/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2924.8500000000004</v>
      </c>
      <c r="F74" s="8">
        <f>SUM(F55:F72)</f>
        <v>107</v>
      </c>
      <c r="G74" s="8">
        <f>SUM(G55:G72)</f>
        <v>0</v>
      </c>
      <c r="H74" s="8">
        <f>SUM(H55:H72)</f>
        <v>-467.14</v>
      </c>
      <c r="I74" s="8">
        <f>SUM(I55:I72)</f>
        <v>2564.71</v>
      </c>
      <c r="J74" s="8">
        <f>SUM(J53:J72)</f>
        <v>1559.7600000000002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2924.8500000000004</v>
      </c>
      <c r="F75" s="4">
        <f t="shared" si="15"/>
        <v>107</v>
      </c>
      <c r="G75" s="4">
        <f t="shared" si="15"/>
        <v>0</v>
      </c>
      <c r="H75" s="4">
        <f t="shared" si="15"/>
        <v>-467.14</v>
      </c>
      <c r="I75" s="4">
        <f t="shared" si="15"/>
        <v>2564.71</v>
      </c>
      <c r="J75" s="4">
        <f t="shared" si="15"/>
        <v>1559.7600000000002</v>
      </c>
      <c r="K75" s="18">
        <f>D75+I75-J75</f>
        <v>1004.9499999999998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143550.69999999998</v>
      </c>
      <c r="F78" s="4">
        <f t="shared" si="16"/>
        <v>2610.3000000000002</v>
      </c>
      <c r="G78" s="4">
        <f t="shared" si="16"/>
        <v>27958.560000000001</v>
      </c>
      <c r="H78" s="4">
        <f t="shared" si="16"/>
        <v>-48036.829999999994</v>
      </c>
      <c r="I78" s="4">
        <f t="shared" si="16"/>
        <v>126082.72999999998</v>
      </c>
      <c r="J78" s="4">
        <f t="shared" si="16"/>
        <v>2898.9500000000003</v>
      </c>
      <c r="K78" s="18">
        <f>D78+I78-J78</f>
        <v>123183.77999999998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6"/>
  <dimension ref="A4:K79"/>
  <sheetViews>
    <sheetView topLeftCell="A4" workbookViewId="0">
      <pane ySplit="1110" topLeftCell="A49" activePane="bottomLeft"/>
      <selection activeCell="K4" sqref="K1:K1048576"/>
      <selection pane="bottomLeft" activeCell="N28" sqref="N28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6" width="8.42578125" style="1" bestFit="1" customWidth="1"/>
    <col min="7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>
        <v>123395.96</v>
      </c>
      <c r="E11" s="8"/>
      <c r="F11" s="8"/>
      <c r="G11" s="8"/>
      <c r="H11" s="8"/>
      <c r="I11" s="8"/>
      <c r="J11" s="8">
        <v>123395.96</v>
      </c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39630</v>
      </c>
      <c r="C13" s="9">
        <v>39721</v>
      </c>
      <c r="D13" s="8"/>
      <c r="E13" s="8">
        <v>145700.16</v>
      </c>
      <c r="F13" s="8">
        <v>2450</v>
      </c>
      <c r="G13" s="22">
        <v>28788.87</v>
      </c>
      <c r="H13" s="8"/>
      <c r="I13" s="8">
        <f t="shared" ref="I13:I18" si="0">SUM(E13:H13)</f>
        <v>176939.03</v>
      </c>
      <c r="J13" s="8">
        <v>176939.03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>
        <v>6721.58</v>
      </c>
      <c r="I14" s="8">
        <f t="shared" si="0"/>
        <v>6721.58</v>
      </c>
      <c r="J14" s="8">
        <v>6721.58</v>
      </c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>
        <v>1181.82</v>
      </c>
      <c r="I15" s="8">
        <f t="shared" si="0"/>
        <v>1181.82</v>
      </c>
      <c r="J15" s="8">
        <v>1181.82</v>
      </c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123395.96</v>
      </c>
      <c r="E20" s="8">
        <f>SUM(E13:E18)</f>
        <v>145700.16</v>
      </c>
      <c r="F20" s="8">
        <f>SUM(F13:F18)</f>
        <v>2450</v>
      </c>
      <c r="G20" s="8">
        <f>SUM(G13:G18)</f>
        <v>28788.87</v>
      </c>
      <c r="H20" s="8">
        <f>SUM(H13:H18)</f>
        <v>7903.4</v>
      </c>
      <c r="I20" s="8">
        <f>SUM(I13:I18)</f>
        <v>184842.43</v>
      </c>
      <c r="J20" s="8">
        <f>SUM(J11:J18)</f>
        <v>308238.39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123395.96</v>
      </c>
      <c r="E21" s="4">
        <f t="shared" si="1"/>
        <v>145700.16</v>
      </c>
      <c r="F21" s="4">
        <f t="shared" si="1"/>
        <v>2450</v>
      </c>
      <c r="G21" s="4">
        <f t="shared" si="1"/>
        <v>28788.87</v>
      </c>
      <c r="H21" s="4">
        <f t="shared" si="1"/>
        <v>7903.4</v>
      </c>
      <c r="I21" s="4">
        <f t="shared" si="1"/>
        <v>184842.43</v>
      </c>
      <c r="J21" s="4">
        <f t="shared" si="1"/>
        <v>308238.39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39569</v>
      </c>
      <c r="C28" s="9">
        <v>39599</v>
      </c>
      <c r="D28" s="8"/>
      <c r="E28" s="8">
        <v>549.09</v>
      </c>
      <c r="F28" s="8">
        <v>10</v>
      </c>
      <c r="G28" s="8"/>
      <c r="H28" s="8"/>
      <c r="I28" s="8">
        <f>E28+F28+G28+H28</f>
        <v>559.09</v>
      </c>
      <c r="J28" s="8">
        <v>559.09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39600</v>
      </c>
      <c r="C34" s="9">
        <v>39629</v>
      </c>
      <c r="D34" s="8"/>
      <c r="E34" s="8">
        <v>549.09</v>
      </c>
      <c r="F34" s="8">
        <v>10</v>
      </c>
      <c r="G34" s="8"/>
      <c r="H34" s="8"/>
      <c r="I34" s="8">
        <f>E34+F34+G34+H34</f>
        <v>559.09</v>
      </c>
      <c r="J34" s="8">
        <v>559.09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39630</v>
      </c>
      <c r="C40" s="9">
        <v>39660</v>
      </c>
      <c r="D40" s="8"/>
      <c r="E40" s="8">
        <v>549.09</v>
      </c>
      <c r="F40" s="8">
        <v>10</v>
      </c>
      <c r="G40" s="8"/>
      <c r="H40" s="8"/>
      <c r="I40" s="8">
        <f>E40+F40+G40+H40</f>
        <v>559.09</v>
      </c>
      <c r="J40" s="8">
        <v>559.09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1647.27</v>
      </c>
      <c r="F47" s="8">
        <f>SUM(F28:F45)</f>
        <v>30</v>
      </c>
      <c r="G47" s="8">
        <f>SUM(G28:G45)</f>
        <v>0</v>
      </c>
      <c r="H47" s="8">
        <f>SUM(H28:H45)</f>
        <v>0</v>
      </c>
      <c r="I47" s="8">
        <f>SUM(I28:I45)</f>
        <v>1677.27</v>
      </c>
      <c r="J47" s="8">
        <f>SUM(J26:J45)</f>
        <v>1677.27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1647.27</v>
      </c>
      <c r="F48" s="4">
        <f t="shared" si="8"/>
        <v>30</v>
      </c>
      <c r="G48" s="4">
        <f t="shared" si="8"/>
        <v>0</v>
      </c>
      <c r="H48" s="4">
        <f t="shared" si="8"/>
        <v>0</v>
      </c>
      <c r="I48" s="4">
        <f t="shared" si="8"/>
        <v>1677.27</v>
      </c>
      <c r="J48" s="4">
        <f t="shared" si="8"/>
        <v>1677.27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1004.95</v>
      </c>
      <c r="E53" s="8"/>
      <c r="F53" s="8"/>
      <c r="G53" s="8"/>
      <c r="H53" s="8"/>
      <c r="I53" s="8">
        <f>D53</f>
        <v>1004.95</v>
      </c>
      <c r="J53" s="8">
        <v>1004.95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39569</v>
      </c>
      <c r="C55" s="9">
        <v>39599</v>
      </c>
      <c r="D55" s="8"/>
      <c r="E55" s="8">
        <v>974.95</v>
      </c>
      <c r="F55" s="8">
        <v>30</v>
      </c>
      <c r="G55" s="8"/>
      <c r="H55" s="8"/>
      <c r="I55" s="8">
        <f>E55+F55+G55+H55</f>
        <v>1004.95</v>
      </c>
      <c r="J55" s="8">
        <v>1004.95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39600</v>
      </c>
      <c r="C61" s="9">
        <v>39629</v>
      </c>
      <c r="D61" s="8"/>
      <c r="E61" s="8">
        <v>974.95</v>
      </c>
      <c r="F61" s="8">
        <v>30</v>
      </c>
      <c r="G61" s="8"/>
      <c r="H61" s="8"/>
      <c r="I61" s="8">
        <f>E61+F61+G61+H61</f>
        <v>1004.95</v>
      </c>
      <c r="J61" s="8">
        <v>1004.95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39630</v>
      </c>
      <c r="C67" s="9">
        <v>39660</v>
      </c>
      <c r="D67" s="8"/>
      <c r="E67" s="8">
        <v>974.95</v>
      </c>
      <c r="F67" s="8">
        <v>30</v>
      </c>
      <c r="G67" s="8"/>
      <c r="H67" s="8"/>
      <c r="I67" s="8">
        <f>E67+F67+G67+H67</f>
        <v>1004.95</v>
      </c>
      <c r="J67" s="8">
        <v>1004.95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1004.95</v>
      </c>
      <c r="E74" s="8">
        <f>SUM(E55:E72)</f>
        <v>2924.8500000000004</v>
      </c>
      <c r="F74" s="8">
        <f>SUM(F55:F72)</f>
        <v>90</v>
      </c>
      <c r="G74" s="8">
        <f>SUM(G55:G72)</f>
        <v>0</v>
      </c>
      <c r="H74" s="8">
        <f>SUM(H55:H72)</f>
        <v>0</v>
      </c>
      <c r="I74" s="8">
        <f>SUM(I55:I72)</f>
        <v>3014.8500000000004</v>
      </c>
      <c r="J74" s="8">
        <f>SUM(J53:J72)</f>
        <v>4019.8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1004.95</v>
      </c>
      <c r="E75" s="4">
        <f t="shared" si="15"/>
        <v>2924.8500000000004</v>
      </c>
      <c r="F75" s="4">
        <f t="shared" si="15"/>
        <v>90</v>
      </c>
      <c r="G75" s="4">
        <f t="shared" si="15"/>
        <v>0</v>
      </c>
      <c r="H75" s="4">
        <f t="shared" si="15"/>
        <v>0</v>
      </c>
      <c r="I75" s="4">
        <f t="shared" si="15"/>
        <v>3014.8500000000004</v>
      </c>
      <c r="J75" s="4">
        <f t="shared" si="15"/>
        <v>4019.8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124400.91</v>
      </c>
      <c r="E78" s="4">
        <f t="shared" si="16"/>
        <v>150272.28</v>
      </c>
      <c r="F78" s="4">
        <f t="shared" si="16"/>
        <v>2570</v>
      </c>
      <c r="G78" s="4">
        <f t="shared" si="16"/>
        <v>28788.87</v>
      </c>
      <c r="H78" s="4">
        <f t="shared" si="16"/>
        <v>7903.4</v>
      </c>
      <c r="I78" s="4">
        <f t="shared" si="16"/>
        <v>189534.55</v>
      </c>
      <c r="J78" s="4">
        <f t="shared" si="16"/>
        <v>313935.46000000002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7"/>
  <dimension ref="A4:N79"/>
  <sheetViews>
    <sheetView topLeftCell="A4" workbookViewId="0">
      <pane ySplit="1155" topLeftCell="A55" activePane="bottomLeft"/>
      <selection activeCell="M4" sqref="M1:M1048576"/>
      <selection pane="bottomLeft" activeCell="O62" sqref="O62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6" width="8.42578125" style="1" bestFit="1" customWidth="1"/>
    <col min="7" max="7" width="9.42578125" style="1" bestFit="1" customWidth="1"/>
    <col min="8" max="8" width="10.140625" style="1" bestFit="1" customWidth="1"/>
    <col min="9" max="10" width="10.42578125" style="1" bestFit="1" customWidth="1"/>
    <col min="11" max="11" width="9.42578125" style="1" bestFit="1" customWidth="1"/>
    <col min="13" max="13" width="11.42578125" style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39722</v>
      </c>
      <c r="C13" s="9">
        <v>39813</v>
      </c>
      <c r="D13" s="8"/>
      <c r="E13" s="8">
        <v>145700.16</v>
      </c>
      <c r="F13" s="8">
        <v>2300</v>
      </c>
      <c r="G13" s="8">
        <f>E13*19.6%</f>
        <v>28557.231360000002</v>
      </c>
      <c r="H13" s="8"/>
      <c r="I13" s="8">
        <f>SUM(E13:H13)</f>
        <v>176557.39136000001</v>
      </c>
      <c r="J13" s="8">
        <v>176557.39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/>
      <c r="B16" s="7"/>
      <c r="C16" s="7"/>
      <c r="D16" s="8"/>
      <c r="E16" s="8"/>
      <c r="F16" s="8"/>
      <c r="G16" s="8"/>
      <c r="H16" s="8"/>
      <c r="I16" s="8"/>
      <c r="J16" s="8"/>
      <c r="K16" s="8"/>
    </row>
    <row r="17" spans="1:14">
      <c r="A17" s="7"/>
      <c r="B17" s="7"/>
      <c r="C17" s="7"/>
      <c r="D17" s="8"/>
      <c r="E17" s="8"/>
      <c r="F17" s="8"/>
      <c r="G17" s="8"/>
      <c r="H17" s="8"/>
      <c r="I17" s="8"/>
      <c r="J17" s="8"/>
      <c r="K17" s="8"/>
    </row>
    <row r="18" spans="1:14">
      <c r="A18" s="7" t="s">
        <v>25</v>
      </c>
      <c r="B18" s="7"/>
      <c r="C18" s="7"/>
      <c r="D18" s="8"/>
      <c r="E18" s="8"/>
      <c r="F18" s="8"/>
      <c r="G18" s="8"/>
      <c r="H18" s="8">
        <v>-38124.76</v>
      </c>
      <c r="I18" s="8">
        <f t="shared" si="0"/>
        <v>-38124.76</v>
      </c>
      <c r="J18" s="8">
        <v>-38124.76</v>
      </c>
      <c r="K18" s="8"/>
    </row>
    <row r="19" spans="1:14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4" ht="15.75" thickBot="1">
      <c r="A20" s="7" t="s">
        <v>11</v>
      </c>
      <c r="B20" s="7"/>
      <c r="C20" s="7"/>
      <c r="D20" s="8">
        <f>D11</f>
        <v>0</v>
      </c>
      <c r="E20" s="8">
        <f>SUM(E13:E18)</f>
        <v>145700.16</v>
      </c>
      <c r="F20" s="8">
        <f>SUM(F13:F18)</f>
        <v>2300</v>
      </c>
      <c r="G20" s="8">
        <f>SUM(G13:G18)</f>
        <v>28557.231360000002</v>
      </c>
      <c r="H20" s="8">
        <f>SUM(H13:H18)</f>
        <v>-38124.76</v>
      </c>
      <c r="I20" s="8">
        <f>SUM(I13:I18)</f>
        <v>138432.63136</v>
      </c>
      <c r="J20" s="8">
        <f>SUM(J11:J18)</f>
        <v>138432.63</v>
      </c>
      <c r="K20" s="8"/>
    </row>
    <row r="21" spans="1:14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145700.16</v>
      </c>
      <c r="F21" s="4">
        <f t="shared" si="1"/>
        <v>2300</v>
      </c>
      <c r="G21" s="4">
        <f t="shared" si="1"/>
        <v>28557.231360000002</v>
      </c>
      <c r="H21" s="4">
        <f t="shared" si="1"/>
        <v>-38124.76</v>
      </c>
      <c r="I21" s="4">
        <f t="shared" si="1"/>
        <v>138432.63136</v>
      </c>
      <c r="J21" s="4">
        <f t="shared" si="1"/>
        <v>138432.63</v>
      </c>
      <c r="K21" s="5">
        <f>+D21+I21-J21</f>
        <v>1.3599999947473407E-3</v>
      </c>
    </row>
    <row r="22" spans="1:14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4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4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4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4">
      <c r="A26" s="17" t="s">
        <v>15</v>
      </c>
      <c r="B26" s="7"/>
      <c r="C26" s="7"/>
      <c r="D26" s="8"/>
      <c r="E26" s="8"/>
      <c r="F26" s="8"/>
      <c r="G26" s="8"/>
      <c r="H26" s="8">
        <v>22.92</v>
      </c>
      <c r="I26" s="8"/>
      <c r="J26" s="8"/>
      <c r="K26" s="8"/>
    </row>
    <row r="27" spans="1:14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4">
      <c r="A28" s="19" t="s">
        <v>10</v>
      </c>
      <c r="B28" s="9">
        <v>39661</v>
      </c>
      <c r="C28" s="9">
        <v>39691</v>
      </c>
      <c r="D28" s="8"/>
      <c r="E28" s="20">
        <v>549.09</v>
      </c>
      <c r="F28" s="8">
        <v>10</v>
      </c>
      <c r="G28" s="8"/>
      <c r="H28" s="8"/>
      <c r="I28" s="8">
        <f t="shared" ref="I28:I45" si="2">SUM(E28:H28)</f>
        <v>559.09</v>
      </c>
      <c r="J28" s="8">
        <v>559.09</v>
      </c>
      <c r="K28" s="8"/>
    </row>
    <row r="29" spans="1:14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si="2"/>
        <v>0</v>
      </c>
      <c r="J29" s="8"/>
      <c r="K29" s="8"/>
    </row>
    <row r="30" spans="1:14">
      <c r="A30" s="7" t="s">
        <v>24</v>
      </c>
      <c r="B30" s="7"/>
      <c r="C30" s="7"/>
      <c r="D30" s="8"/>
      <c r="E30" s="8"/>
      <c r="F30" s="8"/>
      <c r="G30" s="8"/>
      <c r="H30" s="8">
        <v>44.4</v>
      </c>
      <c r="I30" s="8">
        <f t="shared" si="2"/>
        <v>44.4</v>
      </c>
      <c r="J30" s="8"/>
      <c r="K30" s="8"/>
      <c r="N30" s="1">
        <v>22.92</v>
      </c>
    </row>
    <row r="31" spans="1:14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4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>
        <v>-399.6</v>
      </c>
      <c r="I33" s="8">
        <f t="shared" si="2"/>
        <v>-399.6</v>
      </c>
      <c r="J33" s="8">
        <v>-399.6</v>
      </c>
      <c r="K33" s="8"/>
    </row>
    <row r="34" spans="1:11">
      <c r="A34" s="19" t="s">
        <v>10</v>
      </c>
      <c r="B34" s="9">
        <v>39692</v>
      </c>
      <c r="C34" s="9">
        <v>39721</v>
      </c>
      <c r="D34" s="8"/>
      <c r="E34" s="20">
        <v>549.09</v>
      </c>
      <c r="F34" s="8">
        <v>10</v>
      </c>
      <c r="G34" s="8"/>
      <c r="H34" s="8"/>
      <c r="I34" s="8">
        <f t="shared" si="2"/>
        <v>559.09</v>
      </c>
      <c r="J34" s="8">
        <v>559.09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si="2"/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>
        <v>44.4</v>
      </c>
      <c r="I36" s="8">
        <f t="shared" si="2"/>
        <v>44.4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4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4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2"/>
        <v>0</v>
      </c>
      <c r="J39" s="8"/>
      <c r="K39" s="8"/>
    </row>
    <row r="40" spans="1:11">
      <c r="A40" s="19" t="s">
        <v>10</v>
      </c>
      <c r="B40" s="9">
        <v>39722</v>
      </c>
      <c r="C40" s="9">
        <v>39752</v>
      </c>
      <c r="D40" s="8"/>
      <c r="E40" s="8">
        <v>593.49</v>
      </c>
      <c r="F40" s="8">
        <v>10</v>
      </c>
      <c r="G40" s="8"/>
      <c r="H40" s="8"/>
      <c r="I40" s="8">
        <f t="shared" si="2"/>
        <v>603.49</v>
      </c>
      <c r="J40" s="8">
        <v>603.49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si="2"/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21"/>
      <c r="I42" s="8">
        <f t="shared" si="2"/>
        <v>0</v>
      </c>
      <c r="J42" s="8">
        <v>111.72</v>
      </c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5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5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2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1691.67</v>
      </c>
      <c r="F47" s="8">
        <f>SUM(F28:F45)</f>
        <v>30</v>
      </c>
      <c r="G47" s="8">
        <f>SUM(G28:G45)</f>
        <v>0</v>
      </c>
      <c r="H47" s="8">
        <f>SUM(H26:H45)</f>
        <v>-287.88000000000005</v>
      </c>
      <c r="I47" s="8">
        <f>SUM(I28:I45)</f>
        <v>1410.87</v>
      </c>
      <c r="J47" s="8">
        <f>SUM(J26:J45)</f>
        <v>1433.7900000000002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6">D47</f>
        <v>0</v>
      </c>
      <c r="E48" s="4">
        <f t="shared" si="6"/>
        <v>1691.67</v>
      </c>
      <c r="F48" s="4">
        <f t="shared" si="6"/>
        <v>30</v>
      </c>
      <c r="G48" s="4">
        <f t="shared" si="6"/>
        <v>0</v>
      </c>
      <c r="H48" s="4">
        <f t="shared" si="6"/>
        <v>-287.88000000000005</v>
      </c>
      <c r="I48" s="4">
        <f t="shared" si="6"/>
        <v>1410.87</v>
      </c>
      <c r="J48" s="4">
        <f t="shared" si="6"/>
        <v>1433.7900000000002</v>
      </c>
      <c r="K48" s="5">
        <f>D48+I48-J48</f>
        <v>-22.9200000000003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39661</v>
      </c>
      <c r="C55" s="9">
        <v>39691</v>
      </c>
      <c r="D55" s="8"/>
      <c r="E55" s="8">
        <v>998.17</v>
      </c>
      <c r="F55" s="8">
        <v>30</v>
      </c>
      <c r="G55" s="8"/>
      <c r="H55" s="8"/>
      <c r="I55" s="8">
        <f t="shared" ref="I55:I72" si="7">SUM(E55:H55)</f>
        <v>1028.17</v>
      </c>
      <c r="J55" s="8">
        <v>1028.17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si="7"/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7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8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8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>
        <v>-564</v>
      </c>
      <c r="I60" s="8">
        <f t="shared" si="7"/>
        <v>-564</v>
      </c>
      <c r="J60" s="8">
        <v>-564</v>
      </c>
      <c r="K60" s="8"/>
    </row>
    <row r="61" spans="1:11">
      <c r="A61" s="19" t="s">
        <v>10</v>
      </c>
      <c r="B61" s="9">
        <v>39692</v>
      </c>
      <c r="C61" s="9">
        <v>39721</v>
      </c>
      <c r="D61" s="8"/>
      <c r="E61" s="8">
        <v>998.17</v>
      </c>
      <c r="F61" s="8">
        <v>30</v>
      </c>
      <c r="G61" s="8"/>
      <c r="H61" s="8"/>
      <c r="I61" s="8">
        <f t="shared" si="7"/>
        <v>1028.17</v>
      </c>
      <c r="J61" s="8">
        <v>1028.17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si="7"/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7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9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9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7"/>
        <v>0</v>
      </c>
      <c r="J66" s="8"/>
      <c r="K66" s="8"/>
    </row>
    <row r="67" spans="1:11">
      <c r="A67" s="19" t="s">
        <v>10</v>
      </c>
      <c r="B67" s="9">
        <v>39722</v>
      </c>
      <c r="C67" s="9">
        <v>39752</v>
      </c>
      <c r="D67" s="8"/>
      <c r="E67" s="8">
        <v>998.17</v>
      </c>
      <c r="F67" s="8">
        <v>30</v>
      </c>
      <c r="G67" s="8"/>
      <c r="H67" s="8"/>
      <c r="I67" s="8">
        <f t="shared" si="7"/>
        <v>1028.17</v>
      </c>
      <c r="J67" s="8"/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si="7"/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7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0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0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7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SUM(E55:E67)</f>
        <v>2994.5099999999998</v>
      </c>
      <c r="F74" s="8">
        <f>SUM(F55:F67)</f>
        <v>90</v>
      </c>
      <c r="G74" s="8">
        <f>SUM(G55:G67)</f>
        <v>0</v>
      </c>
      <c r="H74" s="8">
        <f>SUM(H55:H72)</f>
        <v>-564</v>
      </c>
      <c r="I74" s="8">
        <f>SUM(I55:I67)</f>
        <v>2520.5100000000002</v>
      </c>
      <c r="J74" s="8">
        <f>SUM(J53:J67)</f>
        <v>1492.3400000000001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1">D74</f>
        <v>0</v>
      </c>
      <c r="E75" s="4">
        <f t="shared" si="11"/>
        <v>2994.5099999999998</v>
      </c>
      <c r="F75" s="4">
        <f t="shared" si="11"/>
        <v>90</v>
      </c>
      <c r="G75" s="4">
        <f t="shared" si="11"/>
        <v>0</v>
      </c>
      <c r="H75" s="4">
        <f t="shared" si="11"/>
        <v>-564</v>
      </c>
      <c r="I75" s="4">
        <f t="shared" si="11"/>
        <v>2520.5100000000002</v>
      </c>
      <c r="J75" s="4">
        <f t="shared" si="11"/>
        <v>1492.3400000000001</v>
      </c>
      <c r="K75" s="18">
        <f>D75+I75-J75</f>
        <v>1028.17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2">SUM(D75,D48,D21)</f>
        <v>0</v>
      </c>
      <c r="E78" s="4">
        <f t="shared" si="12"/>
        <v>150386.34</v>
      </c>
      <c r="F78" s="4">
        <f t="shared" si="12"/>
        <v>2420</v>
      </c>
      <c r="G78" s="4">
        <f t="shared" si="12"/>
        <v>28557.231360000002</v>
      </c>
      <c r="H78" s="4">
        <f t="shared" si="12"/>
        <v>-38976.639999999999</v>
      </c>
      <c r="I78" s="4">
        <f t="shared" si="12"/>
        <v>142364.01136</v>
      </c>
      <c r="J78" s="4">
        <f t="shared" si="12"/>
        <v>141358.76</v>
      </c>
      <c r="K78" s="18">
        <f>D78+I78-J78</f>
        <v>1005.2513599999947</v>
      </c>
    </row>
    <row r="79" spans="1:11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8"/>
  <dimension ref="A4:K79"/>
  <sheetViews>
    <sheetView topLeftCell="A48" workbookViewId="0">
      <selection activeCell="K67" sqref="K67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6" width="10.42578125" style="1" bestFit="1" customWidth="1"/>
    <col min="7" max="7" width="9.42578125" style="1" bestFit="1" customWidth="1"/>
    <col min="8" max="8" width="6.85546875" style="1" bestFit="1" customWidth="1"/>
    <col min="9" max="10" width="10.42578125" style="1" bestFit="1" customWidth="1"/>
    <col min="11" max="11" width="10.42578125" style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39814</v>
      </c>
      <c r="C13" s="9">
        <v>39903</v>
      </c>
      <c r="D13" s="8"/>
      <c r="E13" s="8">
        <v>145700.16</v>
      </c>
      <c r="F13" s="8">
        <v>2300</v>
      </c>
      <c r="G13" s="8">
        <f>E13*19.6%</f>
        <v>28557.231360000002</v>
      </c>
      <c r="H13" s="8"/>
      <c r="I13" s="8">
        <f>SUM(E13:H13)</f>
        <v>176557.39136000001</v>
      </c>
      <c r="J13" s="8">
        <v>176557.39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ref="I16:I17" si="1">SUM(E16:H16)</f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1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145700.16</v>
      </c>
      <c r="F20" s="8">
        <f>SUM(F13:F18)</f>
        <v>2300</v>
      </c>
      <c r="G20" s="8">
        <f>SUM(G13:G18)</f>
        <v>28557.231360000002</v>
      </c>
      <c r="H20" s="8">
        <f>SUM(H13:H18)</f>
        <v>0</v>
      </c>
      <c r="I20" s="8">
        <f>SUM(I13:I18)</f>
        <v>176557.39136000001</v>
      </c>
      <c r="J20" s="8">
        <f>SUM(J11:J18)</f>
        <v>176557.39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2">D20</f>
        <v>0</v>
      </c>
      <c r="E21" s="4">
        <f t="shared" si="2"/>
        <v>145700.16</v>
      </c>
      <c r="F21" s="4">
        <f t="shared" si="2"/>
        <v>2300</v>
      </c>
      <c r="G21" s="4">
        <f t="shared" si="2"/>
        <v>28557.231360000002</v>
      </c>
      <c r="H21" s="4">
        <f t="shared" si="2"/>
        <v>0</v>
      </c>
      <c r="I21" s="4">
        <f t="shared" si="2"/>
        <v>176557.39136000001</v>
      </c>
      <c r="J21" s="4">
        <f t="shared" si="2"/>
        <v>176557.39</v>
      </c>
      <c r="K21" s="5">
        <f>+D21+I21-J21</f>
        <v>1.3599999947473407E-3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39753</v>
      </c>
      <c r="C28" s="9">
        <v>39782</v>
      </c>
      <c r="D28" s="8"/>
      <c r="E28" s="8">
        <v>593.49</v>
      </c>
      <c r="F28" s="8">
        <v>10</v>
      </c>
      <c r="G28" s="8"/>
      <c r="H28" s="8"/>
      <c r="I28" s="8">
        <f t="shared" ref="I28:I45" si="3">SUM(E28:H28)</f>
        <v>603.49</v>
      </c>
      <c r="J28" s="8">
        <v>603.49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si="3"/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3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4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4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3"/>
        <v>0</v>
      </c>
      <c r="J33" s="8"/>
      <c r="K33" s="8"/>
    </row>
    <row r="34" spans="1:11">
      <c r="A34" s="19" t="s">
        <v>10</v>
      </c>
      <c r="B34" s="9">
        <v>39783</v>
      </c>
      <c r="C34" s="9">
        <v>39813</v>
      </c>
      <c r="D34" s="8"/>
      <c r="E34" s="8">
        <v>593.49</v>
      </c>
      <c r="F34" s="8">
        <v>10</v>
      </c>
      <c r="G34" s="8"/>
      <c r="H34" s="8"/>
      <c r="I34" s="8">
        <f t="shared" si="3"/>
        <v>603.49</v>
      </c>
      <c r="J34" s="8">
        <v>603.49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si="3"/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3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3"/>
        <v>0</v>
      </c>
      <c r="J39" s="8"/>
      <c r="K39" s="8"/>
    </row>
    <row r="40" spans="1:11">
      <c r="A40" s="19" t="s">
        <v>10</v>
      </c>
      <c r="B40" s="9">
        <v>39814</v>
      </c>
      <c r="C40" s="9">
        <v>39844</v>
      </c>
      <c r="D40" s="8"/>
      <c r="E40" s="8">
        <v>593.49</v>
      </c>
      <c r="F40" s="8">
        <v>10</v>
      </c>
      <c r="G40" s="8"/>
      <c r="H40" s="8"/>
      <c r="I40" s="8">
        <f t="shared" si="3"/>
        <v>603.49</v>
      </c>
      <c r="J40" s="8">
        <v>603.49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si="3"/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3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6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6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3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1780.47</v>
      </c>
      <c r="F47" s="8">
        <f>SUM(F28:F45)</f>
        <v>30</v>
      </c>
      <c r="G47" s="8">
        <f>SUM(G28:G45)</f>
        <v>0</v>
      </c>
      <c r="H47" s="8">
        <f>SUM(H28:H45)</f>
        <v>0</v>
      </c>
      <c r="I47" s="8">
        <f>SUM(I28:I45)</f>
        <v>1810.47</v>
      </c>
      <c r="J47" s="8">
        <f>SUM(J26:J45)</f>
        <v>1810.47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7">D47</f>
        <v>0</v>
      </c>
      <c r="E48" s="4">
        <f t="shared" si="7"/>
        <v>1780.47</v>
      </c>
      <c r="F48" s="4">
        <f t="shared" si="7"/>
        <v>30</v>
      </c>
      <c r="G48" s="4">
        <f t="shared" si="7"/>
        <v>0</v>
      </c>
      <c r="H48" s="4">
        <f t="shared" si="7"/>
        <v>0</v>
      </c>
      <c r="I48" s="4">
        <f t="shared" si="7"/>
        <v>1810.47</v>
      </c>
      <c r="J48" s="4">
        <f t="shared" si="7"/>
        <v>1810.47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1028.17</v>
      </c>
      <c r="E53" s="8"/>
      <c r="F53" s="8"/>
      <c r="G53" s="8"/>
      <c r="H53" s="8"/>
      <c r="I53" s="8">
        <f>D53</f>
        <v>1028.17</v>
      </c>
      <c r="J53" s="8">
        <v>1028.17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39753</v>
      </c>
      <c r="C55" s="9">
        <v>39782</v>
      </c>
      <c r="D55" s="8"/>
      <c r="E55" s="8">
        <v>998.17</v>
      </c>
      <c r="F55" s="8">
        <v>30</v>
      </c>
      <c r="G55" s="8"/>
      <c r="H55" s="8"/>
      <c r="I55" s="8">
        <f t="shared" ref="I55:I72" si="8">SUM(E55:H55)</f>
        <v>1028.17</v>
      </c>
      <c r="J55" s="8">
        <v>1028.17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si="8"/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8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9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9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8"/>
        <v>0</v>
      </c>
      <c r="J60" s="8"/>
      <c r="K60" s="8"/>
    </row>
    <row r="61" spans="1:11">
      <c r="A61" s="19" t="s">
        <v>10</v>
      </c>
      <c r="B61" s="9">
        <v>39783</v>
      </c>
      <c r="C61" s="9">
        <v>39813</v>
      </c>
      <c r="D61" s="8"/>
      <c r="E61" s="8">
        <v>998.17</v>
      </c>
      <c r="F61" s="8">
        <v>30</v>
      </c>
      <c r="G61" s="8"/>
      <c r="H61" s="8"/>
      <c r="I61" s="8">
        <f t="shared" si="8"/>
        <v>1028.17</v>
      </c>
      <c r="J61" s="8">
        <v>1028.17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si="8"/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8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0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0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8"/>
        <v>0</v>
      </c>
      <c r="J66" s="8"/>
      <c r="K66" s="8"/>
    </row>
    <row r="67" spans="1:11">
      <c r="A67" s="19" t="s">
        <v>10</v>
      </c>
      <c r="B67" s="9">
        <v>39814</v>
      </c>
      <c r="C67" s="9">
        <v>39844</v>
      </c>
      <c r="D67" s="8"/>
      <c r="E67" s="8">
        <v>998.17</v>
      </c>
      <c r="F67" s="8">
        <v>30</v>
      </c>
      <c r="G67" s="8"/>
      <c r="H67" s="8"/>
      <c r="I67" s="8">
        <f t="shared" si="8"/>
        <v>1028.17</v>
      </c>
      <c r="J67" s="8"/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si="8"/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8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1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1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8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1028.17</v>
      </c>
      <c r="E74" s="8">
        <f>SUM(E55:E72)</f>
        <v>2994.5099999999998</v>
      </c>
      <c r="F74" s="8">
        <f>SUM(F55:F72)</f>
        <v>90</v>
      </c>
      <c r="G74" s="8">
        <f>SUM(G55:G72)</f>
        <v>0</v>
      </c>
      <c r="H74" s="8">
        <f>SUM(H55:H72)</f>
        <v>0</v>
      </c>
      <c r="I74" s="8">
        <f>SUM(I55:I72)</f>
        <v>3084.51</v>
      </c>
      <c r="J74" s="8">
        <f>SUM(J53:J72)</f>
        <v>3084.51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2">D74</f>
        <v>1028.17</v>
      </c>
      <c r="E75" s="4">
        <f t="shared" si="12"/>
        <v>2994.5099999999998</v>
      </c>
      <c r="F75" s="4">
        <f t="shared" si="12"/>
        <v>90</v>
      </c>
      <c r="G75" s="4">
        <f t="shared" si="12"/>
        <v>0</v>
      </c>
      <c r="H75" s="4">
        <f t="shared" si="12"/>
        <v>0</v>
      </c>
      <c r="I75" s="4">
        <f t="shared" si="12"/>
        <v>3084.51</v>
      </c>
      <c r="J75" s="4">
        <f t="shared" si="12"/>
        <v>3084.51</v>
      </c>
      <c r="K75" s="18">
        <f>D75+I75-J75</f>
        <v>1028.17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3">SUM(D75,D48,D21)</f>
        <v>1028.17</v>
      </c>
      <c r="E78" s="4">
        <f t="shared" si="13"/>
        <v>150475.14000000001</v>
      </c>
      <c r="F78" s="4">
        <f t="shared" si="13"/>
        <v>2420</v>
      </c>
      <c r="G78" s="4">
        <f t="shared" si="13"/>
        <v>28557.231360000002</v>
      </c>
      <c r="H78" s="4">
        <f t="shared" si="13"/>
        <v>0</v>
      </c>
      <c r="I78" s="4">
        <f t="shared" si="13"/>
        <v>181452.37136000002</v>
      </c>
      <c r="J78" s="4">
        <f t="shared" si="13"/>
        <v>181452.37000000002</v>
      </c>
      <c r="K78" s="18">
        <f>D78+I78-J78</f>
        <v>1028.1713600000076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4:K79"/>
  <sheetViews>
    <sheetView topLeftCell="A54" workbookViewId="0">
      <selection activeCell="O76" sqref="O76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6" width="10.42578125" style="1" bestFit="1" customWidth="1"/>
    <col min="7" max="8" width="9.42578125" style="1" bestFit="1" customWidth="1"/>
    <col min="9" max="10" width="10.42578125" style="1" bestFit="1" customWidth="1"/>
    <col min="11" max="11" width="10.42578125" style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39904</v>
      </c>
      <c r="C13" s="9">
        <v>39994</v>
      </c>
      <c r="D13" s="8"/>
      <c r="E13" s="8">
        <v>145700.16</v>
      </c>
      <c r="F13" s="8">
        <v>2300</v>
      </c>
      <c r="G13" s="20">
        <v>30523.89</v>
      </c>
      <c r="H13" s="8"/>
      <c r="I13" s="8">
        <f>SUM(E13:H13)</f>
        <v>178524.05</v>
      </c>
      <c r="J13" s="8">
        <v>188558.05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>
        <v>10034</v>
      </c>
      <c r="I17" s="8">
        <f t="shared" si="0"/>
        <v>10034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145700.16</v>
      </c>
      <c r="F20" s="8">
        <f>SUM(F13:F18)</f>
        <v>2300</v>
      </c>
      <c r="G20" s="8">
        <f>SUM(G13:G18)</f>
        <v>30523.89</v>
      </c>
      <c r="H20" s="8">
        <f>SUM(H13:H18)</f>
        <v>10034</v>
      </c>
      <c r="I20" s="8">
        <f>SUM(I13:I18)</f>
        <v>188558.05</v>
      </c>
      <c r="J20" s="8">
        <f>SUM(J11:J18)</f>
        <v>188558.05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145700.16</v>
      </c>
      <c r="F21" s="4">
        <f t="shared" si="1"/>
        <v>2300</v>
      </c>
      <c r="G21" s="4">
        <f t="shared" si="1"/>
        <v>30523.89</v>
      </c>
      <c r="H21" s="4">
        <f t="shared" si="1"/>
        <v>10034</v>
      </c>
      <c r="I21" s="4">
        <f t="shared" si="1"/>
        <v>188558.05</v>
      </c>
      <c r="J21" s="4">
        <f t="shared" si="1"/>
        <v>188558.05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39845</v>
      </c>
      <c r="C28" s="9">
        <v>39872</v>
      </c>
      <c r="D28" s="8"/>
      <c r="E28" s="8">
        <v>593.49</v>
      </c>
      <c r="F28" s="8">
        <v>10</v>
      </c>
      <c r="G28" s="8"/>
      <c r="H28" s="8"/>
      <c r="I28" s="8">
        <f t="shared" ref="I28:I45" si="2">SUM(E28:H28)</f>
        <v>603.49</v>
      </c>
      <c r="J28" s="8">
        <v>603.49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si="2"/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39873</v>
      </c>
      <c r="C34" s="9">
        <v>39903</v>
      </c>
      <c r="D34" s="8"/>
      <c r="E34" s="8">
        <v>593.49</v>
      </c>
      <c r="F34" s="8">
        <v>10</v>
      </c>
      <c r="G34" s="8"/>
      <c r="H34" s="8"/>
      <c r="I34" s="8">
        <f t="shared" si="2"/>
        <v>603.49</v>
      </c>
      <c r="J34" s="8">
        <v>603.49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si="2"/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2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4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4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2"/>
        <v>0</v>
      </c>
      <c r="J39" s="8"/>
      <c r="K39" s="8"/>
    </row>
    <row r="40" spans="1:11">
      <c r="A40" s="19" t="s">
        <v>10</v>
      </c>
      <c r="B40" s="9">
        <v>39904</v>
      </c>
      <c r="C40" s="9">
        <v>39933</v>
      </c>
      <c r="D40" s="8"/>
      <c r="E40" s="8">
        <v>593.49</v>
      </c>
      <c r="F40" s="8">
        <v>10</v>
      </c>
      <c r="G40" s="8"/>
      <c r="H40" s="8"/>
      <c r="I40" s="8">
        <f t="shared" si="2"/>
        <v>603.49</v>
      </c>
      <c r="J40" s="8"/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si="2"/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2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5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5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2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1780.47</v>
      </c>
      <c r="F47" s="8">
        <f>SUM(F28:F45)</f>
        <v>30</v>
      </c>
      <c r="G47" s="8">
        <f>SUM(G28:G45)</f>
        <v>0</v>
      </c>
      <c r="H47" s="8">
        <f>SUM(H28:H45)</f>
        <v>0</v>
      </c>
      <c r="I47" s="8">
        <f>SUM(I28:I45)</f>
        <v>1810.47</v>
      </c>
      <c r="J47" s="8">
        <f>SUM(J26:J45)</f>
        <v>1206.98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6">D47</f>
        <v>0</v>
      </c>
      <c r="E48" s="4">
        <f t="shared" si="6"/>
        <v>1780.47</v>
      </c>
      <c r="F48" s="4">
        <f t="shared" si="6"/>
        <v>30</v>
      </c>
      <c r="G48" s="4">
        <f t="shared" si="6"/>
        <v>0</v>
      </c>
      <c r="H48" s="4">
        <f t="shared" si="6"/>
        <v>0</v>
      </c>
      <c r="I48" s="4">
        <f t="shared" si="6"/>
        <v>1810.47</v>
      </c>
      <c r="J48" s="4">
        <f t="shared" si="6"/>
        <v>1206.98</v>
      </c>
      <c r="K48" s="18">
        <f>D48+I48-J48</f>
        <v>603.49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1028.17</v>
      </c>
      <c r="E53" s="8"/>
      <c r="F53" s="8"/>
      <c r="G53" s="8"/>
      <c r="H53" s="8"/>
      <c r="I53" s="8">
        <f>D53</f>
        <v>1028.17</v>
      </c>
      <c r="J53" s="8">
        <v>1028.17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39845</v>
      </c>
      <c r="C55" s="9">
        <v>39872</v>
      </c>
      <c r="D55" s="8"/>
      <c r="E55" s="8">
        <v>998.17</v>
      </c>
      <c r="F55" s="8">
        <v>30</v>
      </c>
      <c r="G55" s="8"/>
      <c r="H55" s="8"/>
      <c r="I55" s="8">
        <f t="shared" ref="I55:I72" si="7">SUM(E55:H55)</f>
        <v>1028.17</v>
      </c>
      <c r="J55" s="8">
        <v>1028.17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si="7"/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7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8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8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7"/>
        <v>0</v>
      </c>
      <c r="J60" s="8"/>
      <c r="K60" s="8"/>
    </row>
    <row r="61" spans="1:11">
      <c r="A61" s="19" t="s">
        <v>10</v>
      </c>
      <c r="B61" s="9">
        <v>39873</v>
      </c>
      <c r="C61" s="9">
        <v>39903</v>
      </c>
      <c r="D61" s="8"/>
      <c r="E61" s="8">
        <v>998.17</v>
      </c>
      <c r="F61" s="8">
        <v>30</v>
      </c>
      <c r="G61" s="8"/>
      <c r="H61" s="8"/>
      <c r="I61" s="8">
        <f t="shared" si="7"/>
        <v>1028.17</v>
      </c>
      <c r="J61" s="8">
        <v>1028.17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si="7"/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7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9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9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7"/>
        <v>0</v>
      </c>
      <c r="J66" s="8"/>
      <c r="K66" s="8"/>
    </row>
    <row r="67" spans="1:11">
      <c r="A67" s="19" t="s">
        <v>10</v>
      </c>
      <c r="B67" s="9">
        <v>39904</v>
      </c>
      <c r="C67" s="9">
        <v>39933</v>
      </c>
      <c r="D67" s="8"/>
      <c r="E67" s="8">
        <v>998.17</v>
      </c>
      <c r="F67" s="8">
        <v>30</v>
      </c>
      <c r="G67" s="8"/>
      <c r="H67" s="8"/>
      <c r="I67" s="8">
        <f t="shared" si="7"/>
        <v>1028.17</v>
      </c>
      <c r="J67" s="8">
        <v>1028.17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si="7"/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7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0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0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7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1028.17</v>
      </c>
      <c r="E74" s="8">
        <f>SUM(E55:E72)</f>
        <v>2994.5099999999998</v>
      </c>
      <c r="F74" s="8">
        <f>SUM(F55:F72)</f>
        <v>90</v>
      </c>
      <c r="G74" s="8">
        <f>SUM(G55:G72)</f>
        <v>0</v>
      </c>
      <c r="H74" s="8">
        <f>SUM(H55:H72)</f>
        <v>0</v>
      </c>
      <c r="I74" s="8">
        <f>SUM(I55:I72)</f>
        <v>3084.51</v>
      </c>
      <c r="J74" s="8">
        <f>SUM(J53:J72)</f>
        <v>4112.68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1">D74</f>
        <v>1028.17</v>
      </c>
      <c r="E75" s="4">
        <f t="shared" si="11"/>
        <v>2994.5099999999998</v>
      </c>
      <c r="F75" s="4">
        <f t="shared" si="11"/>
        <v>90</v>
      </c>
      <c r="G75" s="4">
        <f t="shared" si="11"/>
        <v>0</v>
      </c>
      <c r="H75" s="4">
        <f t="shared" si="11"/>
        <v>0</v>
      </c>
      <c r="I75" s="4">
        <f t="shared" si="11"/>
        <v>3084.51</v>
      </c>
      <c r="J75" s="4">
        <f t="shared" si="11"/>
        <v>4112.68</v>
      </c>
      <c r="K75" s="25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2">SUM(D75,D48,D21)</f>
        <v>1028.17</v>
      </c>
      <c r="E78" s="4">
        <f t="shared" si="12"/>
        <v>150475.14000000001</v>
      </c>
      <c r="F78" s="4">
        <f t="shared" si="12"/>
        <v>2420</v>
      </c>
      <c r="G78" s="4">
        <f t="shared" si="12"/>
        <v>30523.89</v>
      </c>
      <c r="H78" s="4">
        <f t="shared" si="12"/>
        <v>10034</v>
      </c>
      <c r="I78" s="4">
        <f t="shared" si="12"/>
        <v>193453.03</v>
      </c>
      <c r="J78" s="4">
        <f t="shared" si="12"/>
        <v>193877.71</v>
      </c>
      <c r="K78" s="18">
        <f>D78+I78-J78</f>
        <v>603.49000000001979</v>
      </c>
    </row>
    <row r="79" spans="1:11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K79"/>
  <sheetViews>
    <sheetView topLeftCell="A4" workbookViewId="0">
      <pane ySplit="1110" topLeftCell="A58" activePane="bottomLeft"/>
      <selection activeCell="K1" sqref="K1:K1048576"/>
      <selection pane="bottomLeft" activeCell="J27" sqref="J27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38353</v>
      </c>
      <c r="C13" s="9">
        <v>38442</v>
      </c>
      <c r="D13" s="8"/>
      <c r="E13" s="8">
        <v>120000</v>
      </c>
      <c r="F13" s="8">
        <v>10000</v>
      </c>
      <c r="G13" s="22">
        <v>23520</v>
      </c>
      <c r="H13" s="8"/>
      <c r="I13" s="8">
        <f>E13+F13+G13+H13</f>
        <v>153520</v>
      </c>
      <c r="J13" s="8">
        <v>161281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>
        <v>7761</v>
      </c>
      <c r="I17" s="8">
        <f t="shared" si="0"/>
        <v>7761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120000</v>
      </c>
      <c r="F20" s="8">
        <f>SUM(F13:F18)</f>
        <v>10000</v>
      </c>
      <c r="G20" s="8">
        <f>SUM(G13:G18)</f>
        <v>23520</v>
      </c>
      <c r="H20" s="8">
        <f>SUM(H13:H18)</f>
        <v>7761</v>
      </c>
      <c r="I20" s="8">
        <f>SUM(I13:I18)</f>
        <v>161281</v>
      </c>
      <c r="J20" s="8">
        <f>SUM(J11:J18)</f>
        <v>161281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120000</v>
      </c>
      <c r="F21" s="4">
        <f t="shared" si="1"/>
        <v>10000</v>
      </c>
      <c r="G21" s="4">
        <f t="shared" si="1"/>
        <v>23520</v>
      </c>
      <c r="H21" s="4">
        <f t="shared" si="1"/>
        <v>7761</v>
      </c>
      <c r="I21" s="4">
        <f t="shared" si="1"/>
        <v>161281</v>
      </c>
      <c r="J21" s="4">
        <f t="shared" si="1"/>
        <v>161281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>
        <v>1824.72</v>
      </c>
      <c r="E26" s="8"/>
      <c r="F26" s="8"/>
      <c r="G26" s="8"/>
      <c r="H26" s="8"/>
      <c r="I26" s="8">
        <f>D26</f>
        <v>1824.72</v>
      </c>
      <c r="J26" s="8">
        <v>1824.72</v>
      </c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38292</v>
      </c>
      <c r="C28" s="9">
        <v>38321</v>
      </c>
      <c r="D28" s="8"/>
      <c r="E28" s="8">
        <v>485.66</v>
      </c>
      <c r="F28" s="8">
        <v>33.299999999999997</v>
      </c>
      <c r="G28" s="8"/>
      <c r="H28" s="8"/>
      <c r="I28" s="8">
        <f>E28+F28+G28+H28</f>
        <v>518.96</v>
      </c>
      <c r="J28" s="8">
        <v>518.96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38322</v>
      </c>
      <c r="C34" s="9">
        <v>38352</v>
      </c>
      <c r="D34" s="8"/>
      <c r="E34" s="8">
        <v>485.66</v>
      </c>
      <c r="F34" s="8">
        <v>33.299999999999997</v>
      </c>
      <c r="G34" s="8"/>
      <c r="H34" s="8"/>
      <c r="I34" s="8">
        <f>E34+F34+G34+H34</f>
        <v>518.96</v>
      </c>
      <c r="J34" s="8">
        <v>518.96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38353</v>
      </c>
      <c r="C40" s="9">
        <v>38383</v>
      </c>
      <c r="D40" s="8"/>
      <c r="E40" s="8">
        <v>485.66</v>
      </c>
      <c r="F40" s="8">
        <v>33.299999999999997</v>
      </c>
      <c r="G40" s="8"/>
      <c r="H40" s="8"/>
      <c r="I40" s="8">
        <f>E40+F40+G40+H40</f>
        <v>518.96</v>
      </c>
      <c r="J40" s="8">
        <v>518.96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1824.72</v>
      </c>
      <c r="E47" s="8">
        <f>SUM(E28:E45)</f>
        <v>1456.98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1556.88</v>
      </c>
      <c r="J47" s="8">
        <f>SUM(J26:J45)</f>
        <v>3381.6000000000004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1824.72</v>
      </c>
      <c r="E48" s="4">
        <f t="shared" si="8"/>
        <v>1456.98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1556.88</v>
      </c>
      <c r="J48" s="4">
        <f t="shared" si="8"/>
        <v>3381.6000000000004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2813.49</v>
      </c>
      <c r="E53" s="8"/>
      <c r="F53" s="8"/>
      <c r="G53" s="8"/>
      <c r="H53" s="8"/>
      <c r="I53" s="8">
        <f>D53</f>
        <v>2813.49</v>
      </c>
      <c r="J53" s="8">
        <v>2813.49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38292</v>
      </c>
      <c r="C55" s="9">
        <v>38321</v>
      </c>
      <c r="D55" s="8"/>
      <c r="E55" s="8">
        <v>890.83</v>
      </c>
      <c r="F55" s="8">
        <v>47</v>
      </c>
      <c r="G55" s="8"/>
      <c r="H55" s="8"/>
      <c r="I55" s="8">
        <f>E55+F55+G55+H55</f>
        <v>937.83</v>
      </c>
      <c r="J55" s="8">
        <v>937.83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38322</v>
      </c>
      <c r="C61" s="9">
        <v>38352</v>
      </c>
      <c r="D61" s="8"/>
      <c r="E61" s="8">
        <v>890.83</v>
      </c>
      <c r="F61" s="8">
        <v>47</v>
      </c>
      <c r="G61" s="8"/>
      <c r="H61" s="8"/>
      <c r="I61" s="8">
        <f>E61+F61+G61+H61</f>
        <v>937.83</v>
      </c>
      <c r="J61" s="8">
        <v>937.83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38353</v>
      </c>
      <c r="C67" s="9">
        <v>38383</v>
      </c>
      <c r="D67" s="8"/>
      <c r="E67" s="8">
        <v>890.83</v>
      </c>
      <c r="F67" s="8">
        <v>47</v>
      </c>
      <c r="G67" s="8"/>
      <c r="H67" s="8"/>
      <c r="I67" s="8">
        <f>E67+F67+G67+H67</f>
        <v>937.83</v>
      </c>
      <c r="J67" s="8">
        <v>937.83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2813.49</v>
      </c>
      <c r="E74" s="8">
        <f>SUM(E55:E72)</f>
        <v>2672.4900000000002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2813.4900000000002</v>
      </c>
      <c r="J74" s="8">
        <f>SUM(J53:J72)</f>
        <v>5626.98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2813.49</v>
      </c>
      <c r="E75" s="4">
        <f t="shared" si="15"/>
        <v>2672.4900000000002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2813.4900000000002</v>
      </c>
      <c r="J75" s="4">
        <f t="shared" si="15"/>
        <v>5626.98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4638.21</v>
      </c>
      <c r="E78" s="4">
        <f t="shared" si="16"/>
        <v>124129.47</v>
      </c>
      <c r="F78" s="4">
        <f t="shared" si="16"/>
        <v>10240.9</v>
      </c>
      <c r="G78" s="4">
        <f t="shared" si="16"/>
        <v>23520</v>
      </c>
      <c r="H78" s="4">
        <f t="shared" si="16"/>
        <v>7761</v>
      </c>
      <c r="I78" s="4">
        <f t="shared" si="16"/>
        <v>165651.37</v>
      </c>
      <c r="J78" s="4">
        <f t="shared" si="16"/>
        <v>170289.58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4:K79"/>
  <sheetViews>
    <sheetView tabSelected="1" topLeftCell="A50" workbookViewId="0">
      <selection activeCell="F82" sqref="F82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6" width="10.42578125" style="1" bestFit="1" customWidth="1"/>
    <col min="7" max="8" width="9.42578125" style="1" bestFit="1" customWidth="1"/>
    <col min="9" max="10" width="10.42578125" style="1" bestFit="1" customWidth="1"/>
    <col min="11" max="11" width="10.42578125" style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39995</v>
      </c>
      <c r="C13" s="9">
        <v>40086</v>
      </c>
      <c r="D13" s="8"/>
      <c r="E13" s="8">
        <v>150543.65</v>
      </c>
      <c r="F13" s="8">
        <v>2300</v>
      </c>
      <c r="G13" s="21">
        <v>29673.47</v>
      </c>
      <c r="H13" s="8"/>
      <c r="I13" s="8">
        <f>SUM(E13:H13)</f>
        <v>182517.12</v>
      </c>
      <c r="J13" s="8">
        <v>188212.21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>
        <v>4843.49</v>
      </c>
      <c r="I14" s="8">
        <f t="shared" ref="I14:I18" si="0">SUM(E14:H14)</f>
        <v>4843.49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>
        <v>851.6</v>
      </c>
      <c r="I15" s="8">
        <f t="shared" si="0"/>
        <v>851.6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150543.65</v>
      </c>
      <c r="F20" s="8">
        <f>SUM(F13:F18)</f>
        <v>2300</v>
      </c>
      <c r="G20" s="8">
        <f>SUM(G13:G18)</f>
        <v>29673.47</v>
      </c>
      <c r="H20" s="8">
        <f>SUM(H13:H18)</f>
        <v>5695.09</v>
      </c>
      <c r="I20" s="8">
        <f>SUM(I13:I18)</f>
        <v>188212.21</v>
      </c>
      <c r="J20" s="8">
        <f>SUM(J11:J18)</f>
        <v>188212.21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150543.65</v>
      </c>
      <c r="F21" s="4">
        <f t="shared" si="1"/>
        <v>2300</v>
      </c>
      <c r="G21" s="4">
        <f t="shared" si="1"/>
        <v>29673.47</v>
      </c>
      <c r="H21" s="4">
        <f t="shared" si="1"/>
        <v>5695.09</v>
      </c>
      <c r="I21" s="4">
        <f t="shared" si="1"/>
        <v>188212.21</v>
      </c>
      <c r="J21" s="4">
        <f t="shared" si="1"/>
        <v>188212.21</v>
      </c>
      <c r="K21" s="5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>
        <v>603.49</v>
      </c>
      <c r="E26" s="8"/>
      <c r="F26" s="8"/>
      <c r="G26" s="8"/>
      <c r="H26" s="8"/>
      <c r="I26" s="8"/>
      <c r="J26" s="8">
        <v>603.49</v>
      </c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39934</v>
      </c>
      <c r="C28" s="9">
        <v>39964</v>
      </c>
      <c r="D28" s="8"/>
      <c r="E28" s="8">
        <v>593.49</v>
      </c>
      <c r="F28" s="8">
        <v>10</v>
      </c>
      <c r="G28" s="8"/>
      <c r="H28" s="8"/>
      <c r="I28" s="8">
        <f t="shared" ref="I28:I45" si="2">SUM(E28:H28)</f>
        <v>603.49</v>
      </c>
      <c r="J28" s="8">
        <v>603.49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si="2"/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39965</v>
      </c>
      <c r="C34" s="9">
        <v>39994</v>
      </c>
      <c r="D34" s="8"/>
      <c r="E34" s="8">
        <v>593.49</v>
      </c>
      <c r="F34" s="8">
        <v>10</v>
      </c>
      <c r="G34" s="8"/>
      <c r="H34" s="8"/>
      <c r="I34" s="8">
        <f t="shared" si="2"/>
        <v>603.49</v>
      </c>
      <c r="J34" s="8">
        <v>603.49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si="2"/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2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4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4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2"/>
        <v>0</v>
      </c>
      <c r="J39" s="8"/>
      <c r="K39" s="8"/>
    </row>
    <row r="40" spans="1:11">
      <c r="A40" s="19" t="s">
        <v>10</v>
      </c>
      <c r="B40" s="9">
        <v>39995</v>
      </c>
      <c r="C40" s="9">
        <v>40025</v>
      </c>
      <c r="D40" s="8"/>
      <c r="E40" s="8">
        <v>593.49</v>
      </c>
      <c r="F40" s="8">
        <v>10</v>
      </c>
      <c r="G40" s="8"/>
      <c r="H40" s="8"/>
      <c r="I40" s="8">
        <f t="shared" si="2"/>
        <v>603.49</v>
      </c>
      <c r="J40" s="8">
        <v>603.49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si="2"/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2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5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5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2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603.49</v>
      </c>
      <c r="E47" s="8">
        <f>SUM(E28:E45)</f>
        <v>1780.47</v>
      </c>
      <c r="F47" s="8">
        <f>SUM(F28:F45)</f>
        <v>30</v>
      </c>
      <c r="G47" s="8">
        <f>SUM(G28:G45)</f>
        <v>0</v>
      </c>
      <c r="H47" s="8">
        <f>SUM(H28:H45)</f>
        <v>0</v>
      </c>
      <c r="I47" s="8">
        <f>SUM(I28:I45)</f>
        <v>1810.47</v>
      </c>
      <c r="J47" s="8">
        <f>SUM(J26:J45)</f>
        <v>2413.96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6">D47</f>
        <v>603.49</v>
      </c>
      <c r="E48" s="4">
        <f t="shared" si="6"/>
        <v>1780.47</v>
      </c>
      <c r="F48" s="4">
        <f t="shared" si="6"/>
        <v>30</v>
      </c>
      <c r="G48" s="4">
        <f t="shared" si="6"/>
        <v>0</v>
      </c>
      <c r="H48" s="4">
        <f t="shared" si="6"/>
        <v>0</v>
      </c>
      <c r="I48" s="4">
        <f t="shared" si="6"/>
        <v>1810.47</v>
      </c>
      <c r="J48" s="4">
        <f t="shared" si="6"/>
        <v>2413.96</v>
      </c>
      <c r="K48" s="18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>
        <f>D53</f>
        <v>0</v>
      </c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39934</v>
      </c>
      <c r="C55" s="9">
        <v>39964</v>
      </c>
      <c r="D55" s="8"/>
      <c r="E55" s="8">
        <v>998.17</v>
      </c>
      <c r="F55" s="8">
        <v>30</v>
      </c>
      <c r="G55" s="8"/>
      <c r="H55" s="8"/>
      <c r="I55" s="8">
        <f t="shared" ref="I55:I72" si="7">SUM(E55:H55)</f>
        <v>1028.17</v>
      </c>
      <c r="J55" s="8">
        <v>1028.17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si="7"/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7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8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8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7"/>
        <v>0</v>
      </c>
      <c r="J60" s="8"/>
      <c r="K60" s="8"/>
    </row>
    <row r="61" spans="1:11">
      <c r="A61" s="19" t="s">
        <v>10</v>
      </c>
      <c r="B61" s="9">
        <v>39965</v>
      </c>
      <c r="C61" s="9">
        <v>39994</v>
      </c>
      <c r="D61" s="8"/>
      <c r="E61" s="8">
        <v>998.17</v>
      </c>
      <c r="F61" s="8">
        <v>30</v>
      </c>
      <c r="G61" s="8"/>
      <c r="H61" s="8"/>
      <c r="I61" s="8">
        <f t="shared" si="7"/>
        <v>1028.17</v>
      </c>
      <c r="J61" s="8">
        <v>1028.17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si="7"/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7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9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9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7"/>
        <v>0</v>
      </c>
      <c r="J66" s="8"/>
      <c r="K66" s="8"/>
    </row>
    <row r="67" spans="1:11">
      <c r="A67" s="19" t="s">
        <v>10</v>
      </c>
      <c r="B67" s="9">
        <v>39995</v>
      </c>
      <c r="C67" s="9">
        <v>40025</v>
      </c>
      <c r="D67" s="8"/>
      <c r="E67" s="8">
        <v>998.17</v>
      </c>
      <c r="F67" s="8">
        <v>30</v>
      </c>
      <c r="G67" s="8"/>
      <c r="H67" s="8"/>
      <c r="I67" s="8">
        <f t="shared" si="7"/>
        <v>1028.17</v>
      </c>
      <c r="J67" s="8">
        <v>1028.17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si="7"/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7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0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0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7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2994.5099999999998</v>
      </c>
      <c r="F74" s="8">
        <f>SUM(F55:F72)</f>
        <v>90</v>
      </c>
      <c r="G74" s="8">
        <f>SUM(G55:G72)</f>
        <v>0</v>
      </c>
      <c r="H74" s="8">
        <f>SUM(H55:H72)</f>
        <v>0</v>
      </c>
      <c r="I74" s="8">
        <f>SUM(I55:I72)</f>
        <v>3084.51</v>
      </c>
      <c r="J74" s="8">
        <f>SUM(J53:J72)</f>
        <v>3084.51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1">D74</f>
        <v>0</v>
      </c>
      <c r="E75" s="4">
        <f t="shared" si="11"/>
        <v>2994.5099999999998</v>
      </c>
      <c r="F75" s="4">
        <f t="shared" si="11"/>
        <v>90</v>
      </c>
      <c r="G75" s="4">
        <f t="shared" si="11"/>
        <v>0</v>
      </c>
      <c r="H75" s="4">
        <f t="shared" si="11"/>
        <v>0</v>
      </c>
      <c r="I75" s="4">
        <f t="shared" si="11"/>
        <v>3084.51</v>
      </c>
      <c r="J75" s="4">
        <f t="shared" si="11"/>
        <v>3084.51</v>
      </c>
      <c r="K75" s="25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2">SUM(D75,D48,D21)</f>
        <v>603.49</v>
      </c>
      <c r="E78" s="4">
        <f t="shared" si="12"/>
        <v>155318.63</v>
      </c>
      <c r="F78" s="4">
        <f t="shared" si="12"/>
        <v>2420</v>
      </c>
      <c r="G78" s="4">
        <f t="shared" si="12"/>
        <v>29673.47</v>
      </c>
      <c r="H78" s="4">
        <f t="shared" si="12"/>
        <v>5695.09</v>
      </c>
      <c r="I78" s="4">
        <f t="shared" si="12"/>
        <v>193107.19</v>
      </c>
      <c r="J78" s="4">
        <f t="shared" si="12"/>
        <v>193710.68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K79"/>
  <sheetViews>
    <sheetView topLeftCell="A4" workbookViewId="0">
      <pane ySplit="1110" topLeftCell="A54" activePane="bottomLeft"/>
      <selection activeCell="K1" sqref="K1:K1048576"/>
      <selection pane="bottomLeft" activeCell="C80" sqref="C80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1.8554687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38443</v>
      </c>
      <c r="C13" s="9">
        <v>38533</v>
      </c>
      <c r="D13" s="8"/>
      <c r="E13" s="8">
        <v>120000</v>
      </c>
      <c r="F13" s="8">
        <v>10000</v>
      </c>
      <c r="G13" s="22">
        <v>23520</v>
      </c>
      <c r="H13" s="8"/>
      <c r="I13" s="8">
        <f>E13+F13+G13+H13</f>
        <v>153520</v>
      </c>
      <c r="J13" s="8">
        <v>153520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/>
      <c r="I17" s="8"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120000</v>
      </c>
      <c r="F20" s="8">
        <f>SUM(F13:F18)</f>
        <v>10000</v>
      </c>
      <c r="G20" s="8">
        <f>SUM(G13:G18)</f>
        <v>23520</v>
      </c>
      <c r="H20" s="8">
        <f>SUM(H13:H18)</f>
        <v>0</v>
      </c>
      <c r="I20" s="8">
        <f>SUM(I13:I18)</f>
        <v>153520</v>
      </c>
      <c r="J20" s="8">
        <f>SUM(J11:J18)</f>
        <v>153520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120000</v>
      </c>
      <c r="F21" s="4">
        <f t="shared" si="1"/>
        <v>10000</v>
      </c>
      <c r="G21" s="4">
        <f t="shared" si="1"/>
        <v>23520</v>
      </c>
      <c r="H21" s="4">
        <f t="shared" si="1"/>
        <v>0</v>
      </c>
      <c r="I21" s="4">
        <f t="shared" si="1"/>
        <v>153520</v>
      </c>
      <c r="J21" s="4">
        <f t="shared" si="1"/>
        <v>153520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38384</v>
      </c>
      <c r="C28" s="9">
        <v>38411</v>
      </c>
      <c r="D28" s="8"/>
      <c r="E28" s="8">
        <v>485.66</v>
      </c>
      <c r="F28" s="8">
        <v>33.299999999999997</v>
      </c>
      <c r="G28" s="8"/>
      <c r="H28" s="8"/>
      <c r="I28" s="8">
        <f>E28+F28+G28+H28</f>
        <v>518.96</v>
      </c>
      <c r="J28" s="8">
        <v>518.96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38412</v>
      </c>
      <c r="C34" s="9">
        <v>38442</v>
      </c>
      <c r="D34" s="8"/>
      <c r="E34" s="8">
        <v>485.66</v>
      </c>
      <c r="F34" s="8">
        <v>33.299999999999997</v>
      </c>
      <c r="G34" s="8"/>
      <c r="H34" s="8"/>
      <c r="I34" s="8">
        <f>E34+F34+G34+H34</f>
        <v>518.96</v>
      </c>
      <c r="J34" s="8">
        <v>518.96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38443</v>
      </c>
      <c r="C40" s="9">
        <v>38472</v>
      </c>
      <c r="D40" s="8"/>
      <c r="E40" s="8">
        <v>485.66</v>
      </c>
      <c r="F40" s="8">
        <v>33.299999999999997</v>
      </c>
      <c r="G40" s="8"/>
      <c r="H40" s="8"/>
      <c r="I40" s="8">
        <f>E40+F40+G40+H40</f>
        <v>518.96</v>
      </c>
      <c r="J40" s="8">
        <v>518.96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1456.98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1556.88</v>
      </c>
      <c r="J47" s="8">
        <f>SUM(J26:J45)</f>
        <v>1556.88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1456.98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1556.88</v>
      </c>
      <c r="J48" s="4">
        <f t="shared" si="8"/>
        <v>1556.88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38384</v>
      </c>
      <c r="C55" s="9">
        <v>38411</v>
      </c>
      <c r="D55" s="8"/>
      <c r="E55" s="8">
        <v>890.83</v>
      </c>
      <c r="F55" s="8">
        <v>47</v>
      </c>
      <c r="G55" s="8"/>
      <c r="H55" s="8"/>
      <c r="I55" s="8">
        <f>E55+F55+G55+H55</f>
        <v>937.83</v>
      </c>
      <c r="J55" s="8">
        <v>937.83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38412</v>
      </c>
      <c r="C61" s="9">
        <v>38442</v>
      </c>
      <c r="D61" s="8"/>
      <c r="E61" s="8">
        <v>890.83</v>
      </c>
      <c r="F61" s="8">
        <v>47</v>
      </c>
      <c r="G61" s="8"/>
      <c r="H61" s="8"/>
      <c r="I61" s="8">
        <f>E61+F61+G61+H61</f>
        <v>937.83</v>
      </c>
      <c r="J61" s="8">
        <v>937.83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38443</v>
      </c>
      <c r="C67" s="9">
        <v>38472</v>
      </c>
      <c r="D67" s="8"/>
      <c r="E67" s="8">
        <v>890.83</v>
      </c>
      <c r="F67" s="8">
        <v>47</v>
      </c>
      <c r="G67" s="8"/>
      <c r="H67" s="8"/>
      <c r="I67" s="8">
        <f>E67+F67+G67+H67</f>
        <v>937.83</v>
      </c>
      <c r="J67" s="8">
        <v>937.83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2672.4900000000002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2813.4900000000002</v>
      </c>
      <c r="J74" s="8">
        <f>SUM(J53:J72)</f>
        <v>2813.4900000000002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2672.4900000000002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2813.4900000000002</v>
      </c>
      <c r="J75" s="4">
        <f t="shared" si="15"/>
        <v>2813.4900000000002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124129.47</v>
      </c>
      <c r="F78" s="4">
        <f t="shared" si="16"/>
        <v>10240.9</v>
      </c>
      <c r="G78" s="4">
        <f t="shared" si="16"/>
        <v>23520</v>
      </c>
      <c r="H78" s="4">
        <f t="shared" si="16"/>
        <v>0</v>
      </c>
      <c r="I78" s="4">
        <f t="shared" si="16"/>
        <v>157890.37</v>
      </c>
      <c r="J78" s="4">
        <f t="shared" si="16"/>
        <v>157890.37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K79"/>
  <sheetViews>
    <sheetView topLeftCell="A4" workbookViewId="0">
      <pane ySplit="1110" topLeftCell="A28" activePane="bottomLeft"/>
      <selection activeCell="K1" sqref="K1:K1048576"/>
      <selection pane="bottomLeft" activeCell="N66" sqref="N66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38534</v>
      </c>
      <c r="C13" s="9">
        <v>38625</v>
      </c>
      <c r="D13" s="8"/>
      <c r="E13" s="8">
        <v>125436.57</v>
      </c>
      <c r="F13" s="8">
        <v>10000</v>
      </c>
      <c r="G13" s="22">
        <v>24774.99</v>
      </c>
      <c r="H13" s="8"/>
      <c r="I13" s="8">
        <f>E13+F13+G13+H13</f>
        <v>160211.56</v>
      </c>
      <c r="J13" s="8">
        <v>166614.63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>
        <v>5436.57</v>
      </c>
      <c r="I14" s="8">
        <f t="shared" ref="I14:I18" si="0">SUM(E14:H14)</f>
        <v>5436.57</v>
      </c>
      <c r="J14" s="8"/>
      <c r="K14" s="8"/>
    </row>
    <row r="15" spans="1:11">
      <c r="A15" s="7" t="s">
        <v>24</v>
      </c>
      <c r="B15" s="7"/>
      <c r="C15" s="7"/>
      <c r="D15" s="8"/>
      <c r="E15" s="8">
        <v>966.5</v>
      </c>
      <c r="F15" s="8"/>
      <c r="G15" s="8"/>
      <c r="H15" s="8"/>
      <c r="I15" s="8">
        <f t="shared" si="0"/>
        <v>966.5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/>
      <c r="I17" s="8"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126403.07</v>
      </c>
      <c r="F20" s="8">
        <f>SUM(F13:F18)</f>
        <v>10000</v>
      </c>
      <c r="G20" s="8">
        <f>SUM(G13:G18)</f>
        <v>24774.99</v>
      </c>
      <c r="H20" s="8">
        <f>SUM(H13:H18)</f>
        <v>5436.57</v>
      </c>
      <c r="I20" s="8">
        <f>SUM(I13:I18)</f>
        <v>166614.63</v>
      </c>
      <c r="J20" s="8">
        <f>SUM(J11:J18)</f>
        <v>166614.63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126403.07</v>
      </c>
      <c r="F21" s="4">
        <f t="shared" si="1"/>
        <v>10000</v>
      </c>
      <c r="G21" s="4">
        <f t="shared" si="1"/>
        <v>24774.99</v>
      </c>
      <c r="H21" s="4">
        <f t="shared" si="1"/>
        <v>5436.57</v>
      </c>
      <c r="I21" s="4">
        <f t="shared" si="1"/>
        <v>166614.63</v>
      </c>
      <c r="J21" s="4">
        <f t="shared" si="1"/>
        <v>166614.63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38473</v>
      </c>
      <c r="C28" s="9">
        <v>38503</v>
      </c>
      <c r="D28" s="8"/>
      <c r="E28" s="8">
        <v>485.66</v>
      </c>
      <c r="F28" s="8">
        <v>33.299999999999997</v>
      </c>
      <c r="G28" s="8"/>
      <c r="H28" s="8"/>
      <c r="I28" s="8">
        <f>E28+F28+G28+H28</f>
        <v>518.96</v>
      </c>
      <c r="J28" s="8">
        <v>518.96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38504</v>
      </c>
      <c r="C34" s="9">
        <v>38533</v>
      </c>
      <c r="D34" s="8"/>
      <c r="E34" s="8">
        <v>485.66</v>
      </c>
      <c r="F34" s="8">
        <v>33.299999999999997</v>
      </c>
      <c r="G34" s="8"/>
      <c r="H34" s="8"/>
      <c r="I34" s="8">
        <f>E34+F34+G34+H34</f>
        <v>518.96</v>
      </c>
      <c r="J34" s="8">
        <v>518.96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38534</v>
      </c>
      <c r="C40" s="9">
        <v>38564</v>
      </c>
      <c r="D40" s="8"/>
      <c r="E40" s="8">
        <v>485.66</v>
      </c>
      <c r="F40" s="8">
        <v>33.299999999999997</v>
      </c>
      <c r="G40" s="8"/>
      <c r="H40" s="8"/>
      <c r="I40" s="8">
        <f>E40+F40+G40+H40</f>
        <v>518.96</v>
      </c>
      <c r="J40" s="8">
        <v>518.96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1456.98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1556.88</v>
      </c>
      <c r="J47" s="8">
        <f>SUM(J26:J45)</f>
        <v>1556.88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1456.98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1556.88</v>
      </c>
      <c r="J48" s="4">
        <f t="shared" si="8"/>
        <v>1556.88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38473</v>
      </c>
      <c r="C55" s="9">
        <v>38503</v>
      </c>
      <c r="D55" s="8"/>
      <c r="E55" s="8">
        <v>890.83</v>
      </c>
      <c r="F55" s="8">
        <v>47</v>
      </c>
      <c r="G55" s="8"/>
      <c r="H55" s="8"/>
      <c r="I55" s="8">
        <f>E55+F55+G55+H55</f>
        <v>937.83</v>
      </c>
      <c r="J55" s="8">
        <v>937.83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38504</v>
      </c>
      <c r="C61" s="9">
        <v>38533</v>
      </c>
      <c r="D61" s="8"/>
      <c r="E61" s="8">
        <v>890.83</v>
      </c>
      <c r="F61" s="8">
        <v>47</v>
      </c>
      <c r="G61" s="8"/>
      <c r="H61" s="8"/>
      <c r="I61" s="8">
        <f>E61+F61+G61+H61</f>
        <v>937.83</v>
      </c>
      <c r="J61" s="8">
        <v>937.83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38534</v>
      </c>
      <c r="C67" s="9">
        <v>38564</v>
      </c>
      <c r="D67" s="8"/>
      <c r="E67" s="8">
        <v>890.83</v>
      </c>
      <c r="F67" s="8">
        <v>47</v>
      </c>
      <c r="G67" s="8"/>
      <c r="H67" s="8"/>
      <c r="I67" s="8">
        <f>E67+F67+G67+H67</f>
        <v>937.83</v>
      </c>
      <c r="J67" s="8">
        <v>937.83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2672.4900000000002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2813.4900000000002</v>
      </c>
      <c r="J74" s="8">
        <f>SUM(J53:J72)</f>
        <v>2813.4900000000002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2672.4900000000002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2813.4900000000002</v>
      </c>
      <c r="J75" s="4">
        <f t="shared" si="15"/>
        <v>2813.4900000000002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130532.54000000001</v>
      </c>
      <c r="F78" s="4">
        <f t="shared" si="16"/>
        <v>10240.9</v>
      </c>
      <c r="G78" s="4">
        <f t="shared" si="16"/>
        <v>24774.99</v>
      </c>
      <c r="H78" s="4">
        <f t="shared" si="16"/>
        <v>5436.57</v>
      </c>
      <c r="I78" s="4">
        <f t="shared" si="16"/>
        <v>170985</v>
      </c>
      <c r="J78" s="4">
        <f t="shared" si="16"/>
        <v>170985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K79"/>
  <sheetViews>
    <sheetView topLeftCell="A4" workbookViewId="0">
      <pane ySplit="1110" topLeftCell="A22" activePane="bottomLeft"/>
      <selection activeCell="K1" sqref="K1:K1048576"/>
      <selection pane="bottomLeft" activeCell="E67" sqref="E67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38626</v>
      </c>
      <c r="C13" s="9">
        <v>38717</v>
      </c>
      <c r="D13" s="8"/>
      <c r="E13" s="8">
        <v>125436.57</v>
      </c>
      <c r="F13" s="8">
        <v>10000</v>
      </c>
      <c r="G13" s="22">
        <v>24585.56</v>
      </c>
      <c r="H13" s="8"/>
      <c r="I13" s="8">
        <f>E13+F13+G13+H13</f>
        <v>160022.13</v>
      </c>
      <c r="J13" s="8">
        <v>160022.13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/>
      <c r="I17" s="8"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125436.57</v>
      </c>
      <c r="F20" s="8">
        <f>SUM(F13:F18)</f>
        <v>10000</v>
      </c>
      <c r="G20" s="8">
        <f>SUM(G13:G18)</f>
        <v>24585.56</v>
      </c>
      <c r="H20" s="8">
        <f>SUM(H13:H18)</f>
        <v>0</v>
      </c>
      <c r="I20" s="8">
        <f>SUM(I13:I18)</f>
        <v>160022.13</v>
      </c>
      <c r="J20" s="8">
        <f>SUM(J11:J18)</f>
        <v>160022.13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125436.57</v>
      </c>
      <c r="F21" s="4">
        <f t="shared" si="1"/>
        <v>10000</v>
      </c>
      <c r="G21" s="4">
        <f t="shared" si="1"/>
        <v>24585.56</v>
      </c>
      <c r="H21" s="4">
        <f t="shared" si="1"/>
        <v>0</v>
      </c>
      <c r="I21" s="4">
        <f t="shared" si="1"/>
        <v>160022.13</v>
      </c>
      <c r="J21" s="4">
        <f t="shared" si="1"/>
        <v>160022.13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38565</v>
      </c>
      <c r="C28" s="9">
        <v>38595</v>
      </c>
      <c r="D28" s="8"/>
      <c r="E28" s="8">
        <v>503.5</v>
      </c>
      <c r="F28" s="8">
        <v>33.299999999999997</v>
      </c>
      <c r="G28" s="8"/>
      <c r="H28" s="8"/>
      <c r="I28" s="8">
        <f>E28+F28+G28+H28</f>
        <v>536.79999999999995</v>
      </c>
      <c r="J28" s="8">
        <v>581.4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>
        <v>35.68</v>
      </c>
      <c r="I29" s="8">
        <f t="shared" ref="I29:I33" si="2">SUM(E29:H29)</f>
        <v>35.68</v>
      </c>
      <c r="J29" s="8"/>
      <c r="K29" s="8"/>
    </row>
    <row r="30" spans="1:11">
      <c r="A30" s="7" t="s">
        <v>30</v>
      </c>
      <c r="B30" s="7"/>
      <c r="C30" s="7"/>
      <c r="D30" s="8"/>
      <c r="E30" s="8">
        <v>8.92</v>
      </c>
      <c r="F30" s="8"/>
      <c r="G30" s="8"/>
      <c r="H30" s="8"/>
      <c r="I30" s="8">
        <f t="shared" si="2"/>
        <v>8.92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38596</v>
      </c>
      <c r="C34" s="9">
        <v>38625</v>
      </c>
      <c r="D34" s="8"/>
      <c r="E34" s="8">
        <v>503.5</v>
      </c>
      <c r="F34" s="8">
        <v>33.299999999999997</v>
      </c>
      <c r="G34" s="8"/>
      <c r="H34" s="8"/>
      <c r="I34" s="8">
        <f>E34+F34+G34+H34</f>
        <v>536.79999999999995</v>
      </c>
      <c r="J34" s="8">
        <v>536.79999999999995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38626</v>
      </c>
      <c r="C40" s="9">
        <v>38656</v>
      </c>
      <c r="D40" s="8"/>
      <c r="E40" s="8">
        <v>503.5</v>
      </c>
      <c r="F40" s="8">
        <v>33.299999999999997</v>
      </c>
      <c r="G40" s="8"/>
      <c r="H40" s="8"/>
      <c r="I40" s="8">
        <f>E40+F40+G40+H40</f>
        <v>536.79999999999995</v>
      </c>
      <c r="J40" s="8">
        <v>536.79999999999995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1519.42</v>
      </c>
      <c r="F47" s="8">
        <f>SUM(F28:F45)</f>
        <v>99.899999999999991</v>
      </c>
      <c r="G47" s="8">
        <f>SUM(G28:G45)</f>
        <v>0</v>
      </c>
      <c r="H47" s="8">
        <f>SUM(H28:H45)</f>
        <v>35.68</v>
      </c>
      <c r="I47" s="8">
        <f>SUM(I28:I45)</f>
        <v>1654.9999999999998</v>
      </c>
      <c r="J47" s="8">
        <f>SUM(J26:J45)</f>
        <v>1654.9999999999998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1519.42</v>
      </c>
      <c r="F48" s="4">
        <f t="shared" si="8"/>
        <v>99.899999999999991</v>
      </c>
      <c r="G48" s="4">
        <f t="shared" si="8"/>
        <v>0</v>
      </c>
      <c r="H48" s="4">
        <f t="shared" si="8"/>
        <v>35.68</v>
      </c>
      <c r="I48" s="4">
        <f t="shared" si="8"/>
        <v>1654.9999999999998</v>
      </c>
      <c r="J48" s="4">
        <f t="shared" si="8"/>
        <v>1654.9999999999998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38565</v>
      </c>
      <c r="C55" s="9">
        <v>38595</v>
      </c>
      <c r="D55" s="8"/>
      <c r="E55" s="20">
        <v>890.83</v>
      </c>
      <c r="F55" s="8">
        <v>47</v>
      </c>
      <c r="G55" s="8"/>
      <c r="H55" s="8"/>
      <c r="I55" s="8">
        <f>E55+F55+G55+H55</f>
        <v>937.83</v>
      </c>
      <c r="J55" s="8">
        <v>937.83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38596</v>
      </c>
      <c r="C61" s="9">
        <v>38625</v>
      </c>
      <c r="D61" s="8"/>
      <c r="E61" s="20">
        <v>890.83</v>
      </c>
      <c r="F61" s="8">
        <v>47</v>
      </c>
      <c r="G61" s="8"/>
      <c r="H61" s="8"/>
      <c r="I61" s="8">
        <f>E61+F61+G61+H61</f>
        <v>937.83</v>
      </c>
      <c r="J61" s="8">
        <v>937.83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38626</v>
      </c>
      <c r="C67" s="9">
        <v>38656</v>
      </c>
      <c r="D67" s="8"/>
      <c r="E67" s="20">
        <v>890.83</v>
      </c>
      <c r="F67" s="8">
        <v>47</v>
      </c>
      <c r="G67" s="8"/>
      <c r="H67" s="8"/>
      <c r="I67" s="8">
        <f>E67+F67+G67+H67</f>
        <v>937.83</v>
      </c>
      <c r="J67" s="8">
        <v>937.83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2672.4900000000002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2813.4900000000002</v>
      </c>
      <c r="J74" s="8">
        <f>SUM(J53:J72)</f>
        <v>2813.4900000000002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2672.4900000000002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2813.4900000000002</v>
      </c>
      <c r="J75" s="4">
        <f t="shared" si="15"/>
        <v>2813.4900000000002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129628.48000000001</v>
      </c>
      <c r="F78" s="4">
        <f t="shared" si="16"/>
        <v>10240.9</v>
      </c>
      <c r="G78" s="4">
        <f t="shared" si="16"/>
        <v>24585.56</v>
      </c>
      <c r="H78" s="4">
        <f t="shared" si="16"/>
        <v>35.68</v>
      </c>
      <c r="I78" s="4">
        <f t="shared" si="16"/>
        <v>164490.62</v>
      </c>
      <c r="J78" s="4">
        <f t="shared" si="16"/>
        <v>164490.62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M79"/>
  <sheetViews>
    <sheetView topLeftCell="A4" workbookViewId="0">
      <pane ySplit="1110" topLeftCell="A56" activePane="bottomLeft"/>
      <selection activeCell="M4" sqref="M1:M1048576"/>
      <selection pane="bottomLeft" activeCell="P67" sqref="P67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  <col min="13" max="13" width="11.42578125" style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38718</v>
      </c>
      <c r="C13" s="9">
        <v>38807</v>
      </c>
      <c r="D13" s="8"/>
      <c r="E13" s="8">
        <v>125436.57</v>
      </c>
      <c r="F13" s="8">
        <v>10000</v>
      </c>
      <c r="G13" s="22">
        <v>24585.56</v>
      </c>
      <c r="H13" s="8"/>
      <c r="I13" s="8">
        <f>E13+F13+G13+H13</f>
        <v>160022.13</v>
      </c>
      <c r="J13" s="8">
        <v>174817.13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29</v>
      </c>
      <c r="B17" s="7"/>
      <c r="C17" s="7"/>
      <c r="D17" s="8"/>
      <c r="E17" s="8"/>
      <c r="F17" s="8"/>
      <c r="G17" s="8"/>
      <c r="H17" s="8"/>
      <c r="I17" s="8">
        <v>14795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125436.57</v>
      </c>
      <c r="F20" s="8">
        <f>SUM(F13:F18)</f>
        <v>10000</v>
      </c>
      <c r="G20" s="8">
        <f>SUM(G13:G18)</f>
        <v>24585.56</v>
      </c>
      <c r="H20" s="8">
        <f>SUM(H13:H18)</f>
        <v>0</v>
      </c>
      <c r="I20" s="8">
        <f>SUM(I13:I18)</f>
        <v>174817.13</v>
      </c>
      <c r="J20" s="8">
        <f>SUM(J11:J18)</f>
        <v>174817.13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125436.57</v>
      </c>
      <c r="F21" s="4">
        <f t="shared" si="1"/>
        <v>10000</v>
      </c>
      <c r="G21" s="4">
        <f t="shared" si="1"/>
        <v>24585.56</v>
      </c>
      <c r="H21" s="4">
        <f t="shared" si="1"/>
        <v>0</v>
      </c>
      <c r="I21" s="4">
        <f t="shared" si="1"/>
        <v>174817.13</v>
      </c>
      <c r="J21" s="4">
        <f t="shared" si="1"/>
        <v>174817.13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38657</v>
      </c>
      <c r="C28" s="9">
        <v>38686</v>
      </c>
      <c r="D28" s="8"/>
      <c r="E28" s="8">
        <v>503.5</v>
      </c>
      <c r="F28" s="8">
        <v>33.299999999999997</v>
      </c>
      <c r="G28" s="8"/>
      <c r="H28" s="8"/>
      <c r="I28" s="8">
        <f>E28+F28+G28+H28</f>
        <v>536.79999999999995</v>
      </c>
      <c r="J28" s="8">
        <v>536.79999999999995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38687</v>
      </c>
      <c r="C34" s="9">
        <v>38717</v>
      </c>
      <c r="D34" s="8"/>
      <c r="E34" s="8">
        <v>503.5</v>
      </c>
      <c r="F34" s="8">
        <v>33.299999999999997</v>
      </c>
      <c r="G34" s="8"/>
      <c r="H34" s="8"/>
      <c r="I34" s="8">
        <f>E34+F34+G34+H34</f>
        <v>536.79999999999995</v>
      </c>
      <c r="J34" s="8">
        <v>536.79999999999995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38718</v>
      </c>
      <c r="C40" s="9">
        <v>38748</v>
      </c>
      <c r="D40" s="8"/>
      <c r="E40" s="8">
        <v>503.5</v>
      </c>
      <c r="F40" s="8">
        <v>33.299999999999997</v>
      </c>
      <c r="G40" s="8"/>
      <c r="H40" s="8"/>
      <c r="I40" s="8">
        <f>E40+F40+G40+H40</f>
        <v>536.79999999999995</v>
      </c>
      <c r="J40" s="8">
        <v>536.79999999999995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1510.5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1610.3999999999999</v>
      </c>
      <c r="J47" s="8">
        <f>SUM(J26:J45)</f>
        <v>1610.3999999999999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1510.5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1610.3999999999999</v>
      </c>
      <c r="J48" s="4">
        <f t="shared" si="8"/>
        <v>1610.3999999999999</v>
      </c>
      <c r="K48" s="5">
        <f>D48+I48-J48</f>
        <v>0</v>
      </c>
    </row>
    <row r="49" spans="1:13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3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3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3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3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3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3">
      <c r="A55" s="19" t="s">
        <v>10</v>
      </c>
      <c r="B55" s="9">
        <v>38657</v>
      </c>
      <c r="C55" s="9">
        <v>38686</v>
      </c>
      <c r="D55" s="8"/>
      <c r="E55" s="8">
        <v>923.13</v>
      </c>
      <c r="F55" s="8">
        <v>47</v>
      </c>
      <c r="G55" s="8"/>
      <c r="H55" s="8"/>
      <c r="I55" s="8">
        <f>E55+F55+G55+H55</f>
        <v>970.13</v>
      </c>
      <c r="J55" s="8">
        <v>1067.03</v>
      </c>
      <c r="K55" s="8"/>
    </row>
    <row r="56" spans="1:13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  <c r="M56" s="24">
        <v>64.599999999999994</v>
      </c>
    </row>
    <row r="57" spans="1:13">
      <c r="A57" s="7" t="s">
        <v>24</v>
      </c>
      <c r="B57" s="7"/>
      <c r="C57" s="7"/>
      <c r="D57" s="8"/>
      <c r="E57" s="8">
        <v>96.9</v>
      </c>
      <c r="F57" s="8"/>
      <c r="G57" s="8"/>
      <c r="H57" s="8"/>
      <c r="I57" s="8">
        <f t="shared" si="9"/>
        <v>96.9</v>
      </c>
      <c r="J57" s="8"/>
      <c r="K57" s="8"/>
    </row>
    <row r="58" spans="1:13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3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3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3">
      <c r="A61" s="19" t="s">
        <v>10</v>
      </c>
      <c r="B61" s="9">
        <v>38687</v>
      </c>
      <c r="C61" s="9">
        <v>38717</v>
      </c>
      <c r="D61" s="8"/>
      <c r="E61" s="8">
        <v>923.13</v>
      </c>
      <c r="F61" s="8">
        <v>47</v>
      </c>
      <c r="G61" s="8"/>
      <c r="H61" s="8"/>
      <c r="I61" s="8">
        <f>E61+F61+G61+H61</f>
        <v>970.13</v>
      </c>
      <c r="J61" s="8">
        <v>970.13</v>
      </c>
      <c r="K61" s="8"/>
    </row>
    <row r="62" spans="1:13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3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3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38718</v>
      </c>
      <c r="C67" s="9">
        <v>38748</v>
      </c>
      <c r="D67" s="8"/>
      <c r="E67" s="8">
        <v>923.13</v>
      </c>
      <c r="F67" s="8">
        <v>47</v>
      </c>
      <c r="G67" s="8"/>
      <c r="H67" s="8"/>
      <c r="I67" s="8">
        <f>E67+F67+G67+H67</f>
        <v>970.13</v>
      </c>
      <c r="J67" s="8">
        <v>970.13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2866.29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3007.29</v>
      </c>
      <c r="J74" s="8">
        <f>SUM(J53:J72)</f>
        <v>3007.29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2866.29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3007.29</v>
      </c>
      <c r="J75" s="4">
        <f t="shared" si="15"/>
        <v>3007.29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129813.36</v>
      </c>
      <c r="F78" s="4">
        <f t="shared" si="16"/>
        <v>10240.9</v>
      </c>
      <c r="G78" s="4">
        <f t="shared" si="16"/>
        <v>24585.56</v>
      </c>
      <c r="H78" s="4">
        <f t="shared" si="16"/>
        <v>0</v>
      </c>
      <c r="I78" s="4">
        <f t="shared" si="16"/>
        <v>179434.82</v>
      </c>
      <c r="J78" s="4">
        <f t="shared" si="16"/>
        <v>179434.82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14"/>
  <dimension ref="A4:K79"/>
  <sheetViews>
    <sheetView topLeftCell="A4" workbookViewId="0">
      <pane ySplit="1110" topLeftCell="A55" activePane="bottomLeft"/>
      <selection activeCell="K1" sqref="K1:K1048576"/>
      <selection pane="bottomLeft" activeCell="O41" sqref="O41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38808</v>
      </c>
      <c r="C13" s="9">
        <v>38898</v>
      </c>
      <c r="D13" s="8"/>
      <c r="E13" s="8">
        <v>125436.57</v>
      </c>
      <c r="F13" s="8">
        <v>10000</v>
      </c>
      <c r="G13" s="22">
        <v>24585.57</v>
      </c>
      <c r="H13" s="8"/>
      <c r="I13" s="8">
        <f>E13+F13+G13+H13</f>
        <v>160022.14000000001</v>
      </c>
      <c r="J13" s="8"/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0</v>
      </c>
      <c r="E20" s="8">
        <f>SUM(E13:E18)</f>
        <v>125436.57</v>
      </c>
      <c r="F20" s="8">
        <f>SUM(F13:F18)</f>
        <v>10000</v>
      </c>
      <c r="G20" s="8">
        <f>SUM(G13:G18)</f>
        <v>24585.57</v>
      </c>
      <c r="H20" s="8">
        <f>SUM(H13:H18)</f>
        <v>0</v>
      </c>
      <c r="I20" s="8">
        <f>SUM(I13:I18)</f>
        <v>160022.14000000001</v>
      </c>
      <c r="J20" s="8">
        <f>SUM(J11:J18)</f>
        <v>0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125436.57</v>
      </c>
      <c r="F21" s="4">
        <f t="shared" si="1"/>
        <v>10000</v>
      </c>
      <c r="G21" s="4">
        <f t="shared" si="1"/>
        <v>24585.57</v>
      </c>
      <c r="H21" s="4">
        <f t="shared" si="1"/>
        <v>0</v>
      </c>
      <c r="I21" s="4">
        <f t="shared" si="1"/>
        <v>160022.14000000001</v>
      </c>
      <c r="J21" s="4">
        <f t="shared" si="1"/>
        <v>0</v>
      </c>
      <c r="K21" s="18">
        <f>+D21+I21-J21</f>
        <v>160022.14000000001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38749</v>
      </c>
      <c r="C28" s="9">
        <v>38776</v>
      </c>
      <c r="D28" s="8"/>
      <c r="E28" s="8">
        <v>503.5</v>
      </c>
      <c r="F28" s="8">
        <v>33.299999999999997</v>
      </c>
      <c r="G28" s="8"/>
      <c r="H28" s="8"/>
      <c r="I28" s="8">
        <f>E28+F28+G28+H28</f>
        <v>536.79999999999995</v>
      </c>
      <c r="J28" s="8">
        <v>536.79999999999995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38777</v>
      </c>
      <c r="C34" s="9">
        <v>38807</v>
      </c>
      <c r="D34" s="8"/>
      <c r="E34" s="8">
        <v>503.5</v>
      </c>
      <c r="F34" s="8">
        <v>33.299999999999997</v>
      </c>
      <c r="G34" s="8"/>
      <c r="H34" s="8"/>
      <c r="I34" s="8">
        <f>E34+F34+G34+H34</f>
        <v>536.79999999999995</v>
      </c>
      <c r="J34" s="8"/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38808</v>
      </c>
      <c r="C40" s="9">
        <v>38837</v>
      </c>
      <c r="D40" s="8"/>
      <c r="E40" s="8">
        <v>503.5</v>
      </c>
      <c r="F40" s="8">
        <v>33.299999999999997</v>
      </c>
      <c r="G40" s="8"/>
      <c r="H40" s="8"/>
      <c r="I40" s="8">
        <f>E40+F40+G40+H40</f>
        <v>536.79999999999995</v>
      </c>
      <c r="J40" s="8"/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1510.5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1610.3999999999999</v>
      </c>
      <c r="J47" s="8">
        <f>SUM(J26:J45)</f>
        <v>536.79999999999995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1510.5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1610.3999999999999</v>
      </c>
      <c r="J48" s="4">
        <f t="shared" si="8"/>
        <v>536.79999999999995</v>
      </c>
      <c r="K48" s="18">
        <f>D48+I48-J48</f>
        <v>1073.5999999999999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38749</v>
      </c>
      <c r="C55" s="9">
        <v>38776</v>
      </c>
      <c r="D55" s="8"/>
      <c r="E55" s="8">
        <v>923.13</v>
      </c>
      <c r="F55" s="8">
        <v>47</v>
      </c>
      <c r="G55" s="8"/>
      <c r="H55" s="8"/>
      <c r="I55" s="8">
        <f>E55+F55+G55+H55</f>
        <v>970.13</v>
      </c>
      <c r="J55" s="8">
        <v>970.13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38777</v>
      </c>
      <c r="C61" s="9">
        <v>38807</v>
      </c>
      <c r="D61" s="8"/>
      <c r="E61" s="8">
        <v>923.13</v>
      </c>
      <c r="F61" s="8">
        <v>47</v>
      </c>
      <c r="G61" s="8"/>
      <c r="H61" s="8"/>
      <c r="I61" s="8">
        <f>E61+F61+G61+H61</f>
        <v>970.13</v>
      </c>
      <c r="J61" s="8"/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38808</v>
      </c>
      <c r="C67" s="9">
        <v>38837</v>
      </c>
      <c r="D67" s="8"/>
      <c r="E67" s="8">
        <v>923.13</v>
      </c>
      <c r="F67" s="8">
        <v>47</v>
      </c>
      <c r="G67" s="8"/>
      <c r="H67" s="8"/>
      <c r="I67" s="8">
        <f>E67+F67+G67+H67</f>
        <v>970.13</v>
      </c>
      <c r="J67" s="8"/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0</v>
      </c>
      <c r="E74" s="8">
        <f>SUM(E55:E72)</f>
        <v>2769.39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2910.39</v>
      </c>
      <c r="J74" s="8">
        <f>SUM(J53:J72)</f>
        <v>970.13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2769.39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2910.39</v>
      </c>
      <c r="J75" s="4">
        <f t="shared" si="15"/>
        <v>970.13</v>
      </c>
      <c r="K75" s="18">
        <f>D75+I75-J75</f>
        <v>1940.2599999999998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129716.46</v>
      </c>
      <c r="F78" s="4">
        <f t="shared" si="16"/>
        <v>10240.9</v>
      </c>
      <c r="G78" s="4">
        <f t="shared" si="16"/>
        <v>24585.57</v>
      </c>
      <c r="H78" s="4">
        <f t="shared" si="16"/>
        <v>0</v>
      </c>
      <c r="I78" s="4">
        <f t="shared" si="16"/>
        <v>164542.93000000002</v>
      </c>
      <c r="J78" s="4">
        <f t="shared" si="16"/>
        <v>1506.9299999999998</v>
      </c>
      <c r="K78" s="18">
        <f>D78+I78-J78</f>
        <v>163036.00000000003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3"/>
  <dimension ref="A4:K79"/>
  <sheetViews>
    <sheetView topLeftCell="A4" workbookViewId="0">
      <pane ySplit="1110" topLeftCell="A47" activePane="bottomLeft"/>
      <selection activeCell="K1" sqref="K1:K1048576"/>
      <selection pane="bottomLeft" activeCell="N16" sqref="N16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>
        <v>160022.14000000001</v>
      </c>
      <c r="E11" s="8"/>
      <c r="F11" s="8"/>
      <c r="G11" s="8"/>
      <c r="H11" s="8"/>
      <c r="I11" s="8"/>
      <c r="J11" s="8">
        <v>160022.14000000001</v>
      </c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38899</v>
      </c>
      <c r="C13" s="9">
        <v>38990</v>
      </c>
      <c r="D13" s="8"/>
      <c r="E13" s="8">
        <v>131663.92000000001</v>
      </c>
      <c r="F13" s="8">
        <v>10000</v>
      </c>
      <c r="G13" s="22">
        <v>26020.73</v>
      </c>
      <c r="H13" s="8"/>
      <c r="I13" s="8">
        <f>E13+F13+G13+H13</f>
        <v>167684.65000000002</v>
      </c>
      <c r="J13" s="8">
        <v>167684.65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>
        <v>1094.92</v>
      </c>
      <c r="I15" s="8">
        <f t="shared" si="0"/>
        <v>1094.92</v>
      </c>
      <c r="J15" s="8">
        <v>1094.92</v>
      </c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1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1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1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1" ht="15.75" thickBot="1">
      <c r="A20" s="7" t="s">
        <v>11</v>
      </c>
      <c r="B20" s="7"/>
      <c r="C20" s="7"/>
      <c r="D20" s="8">
        <f>D11</f>
        <v>160022.14000000001</v>
      </c>
      <c r="E20" s="8">
        <f>SUM(E13:E18)</f>
        <v>131663.92000000001</v>
      </c>
      <c r="F20" s="8">
        <f>SUM(F13:F18)</f>
        <v>10000</v>
      </c>
      <c r="G20" s="8">
        <f>SUM(G13:G18)</f>
        <v>26020.73</v>
      </c>
      <c r="H20" s="8">
        <f>SUM(H13:H18)</f>
        <v>1094.92</v>
      </c>
      <c r="I20" s="8">
        <f>SUM(I13:I18)</f>
        <v>168779.57000000004</v>
      </c>
      <c r="J20" s="8">
        <f>SUM(J11:J18)</f>
        <v>328801.71000000002</v>
      </c>
      <c r="K20" s="8"/>
    </row>
    <row r="21" spans="1:11" ht="16.5" thickTop="1" thickBot="1">
      <c r="A21" s="2" t="s">
        <v>12</v>
      </c>
      <c r="B21" s="3"/>
      <c r="C21" s="3"/>
      <c r="D21" s="4">
        <f t="shared" ref="D21:J21" si="1">D20</f>
        <v>160022.14000000001</v>
      </c>
      <c r="E21" s="4">
        <f t="shared" si="1"/>
        <v>131663.92000000001</v>
      </c>
      <c r="F21" s="4">
        <f t="shared" si="1"/>
        <v>10000</v>
      </c>
      <c r="G21" s="4">
        <f t="shared" si="1"/>
        <v>26020.73</v>
      </c>
      <c r="H21" s="4">
        <f t="shared" si="1"/>
        <v>1094.92</v>
      </c>
      <c r="I21" s="4">
        <f t="shared" si="1"/>
        <v>168779.57000000004</v>
      </c>
      <c r="J21" s="4">
        <f t="shared" si="1"/>
        <v>328801.71000000002</v>
      </c>
      <c r="K21" s="18">
        <f>+D21+I21-J21</f>
        <v>0</v>
      </c>
    </row>
    <row r="22" spans="1:11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1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1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1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1">
      <c r="A26" s="17" t="s">
        <v>15</v>
      </c>
      <c r="B26" s="7"/>
      <c r="C26" s="7"/>
      <c r="D26" s="8">
        <v>1073.5999999999999</v>
      </c>
      <c r="E26" s="8"/>
      <c r="F26" s="8"/>
      <c r="G26" s="8"/>
      <c r="H26" s="8"/>
      <c r="I26" s="8"/>
      <c r="J26" s="8">
        <v>1073.5999999999999</v>
      </c>
      <c r="K26" s="8"/>
    </row>
    <row r="27" spans="1:11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1">
      <c r="A28" s="19" t="s">
        <v>10</v>
      </c>
      <c r="B28" s="9">
        <v>38838</v>
      </c>
      <c r="C28" s="9">
        <v>38868</v>
      </c>
      <c r="D28" s="8"/>
      <c r="E28" s="8">
        <v>503.5</v>
      </c>
      <c r="F28" s="8">
        <v>33.299999999999997</v>
      </c>
      <c r="G28" s="8"/>
      <c r="H28" s="8"/>
      <c r="I28" s="8">
        <f>E28+F28+G28+H28</f>
        <v>536.79999999999995</v>
      </c>
      <c r="J28" s="8">
        <v>536.79999999999995</v>
      </c>
      <c r="K28" s="8"/>
    </row>
    <row r="29" spans="1:11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</row>
    <row r="30" spans="1:11">
      <c r="A30" s="7" t="s">
        <v>24</v>
      </c>
      <c r="B30" s="7"/>
      <c r="C30" s="7"/>
      <c r="D30" s="8"/>
      <c r="E30" s="8"/>
      <c r="F30" s="8"/>
      <c r="G30" s="8"/>
      <c r="H30" s="8"/>
      <c r="I30" s="8">
        <f t="shared" si="2"/>
        <v>0</v>
      </c>
      <c r="J30" s="8"/>
      <c r="K30" s="8"/>
    </row>
    <row r="31" spans="1:11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1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38869</v>
      </c>
      <c r="C34" s="9">
        <v>38898</v>
      </c>
      <c r="D34" s="8"/>
      <c r="E34" s="8">
        <v>503.5</v>
      </c>
      <c r="F34" s="8">
        <v>33.299999999999997</v>
      </c>
      <c r="G34" s="8"/>
      <c r="H34" s="8"/>
      <c r="I34" s="8">
        <f>E34+F34+G34+H34</f>
        <v>536.79999999999995</v>
      </c>
      <c r="J34" s="8">
        <v>536.79999999999995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38899</v>
      </c>
      <c r="C40" s="9">
        <v>38929</v>
      </c>
      <c r="D40" s="8"/>
      <c r="E40" s="8">
        <v>503.5</v>
      </c>
      <c r="F40" s="8">
        <v>33.299999999999997</v>
      </c>
      <c r="G40" s="8"/>
      <c r="H40" s="8"/>
      <c r="I40" s="8">
        <f>E40+F40+G40+H40</f>
        <v>536.79999999999995</v>
      </c>
      <c r="J40" s="8">
        <v>536.79999999999995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1073.5999999999999</v>
      </c>
      <c r="E47" s="8">
        <f>SUM(E28:E45)</f>
        <v>1510.5</v>
      </c>
      <c r="F47" s="8">
        <f>SUM(F28:F45)</f>
        <v>99.899999999999991</v>
      </c>
      <c r="G47" s="8">
        <f>SUM(G28:G45)</f>
        <v>0</v>
      </c>
      <c r="H47" s="8">
        <f>SUM(H28:H45)</f>
        <v>0</v>
      </c>
      <c r="I47" s="8">
        <f>SUM(I28:I45)</f>
        <v>1610.3999999999999</v>
      </c>
      <c r="J47" s="8">
        <f>SUM(J26:J45)</f>
        <v>2684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1073.5999999999999</v>
      </c>
      <c r="E48" s="4">
        <f t="shared" si="8"/>
        <v>1510.5</v>
      </c>
      <c r="F48" s="4">
        <f t="shared" si="8"/>
        <v>99.899999999999991</v>
      </c>
      <c r="G48" s="4">
        <f t="shared" si="8"/>
        <v>0</v>
      </c>
      <c r="H48" s="4">
        <f t="shared" si="8"/>
        <v>0</v>
      </c>
      <c r="I48" s="4">
        <f t="shared" si="8"/>
        <v>1610.3999999999999</v>
      </c>
      <c r="J48" s="4">
        <f t="shared" si="8"/>
        <v>2684</v>
      </c>
      <c r="K48" s="5">
        <f>D48+I48-J48</f>
        <v>0</v>
      </c>
    </row>
    <row r="49" spans="1:11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1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1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1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1">
      <c r="A53" s="17" t="s">
        <v>21</v>
      </c>
      <c r="B53" s="7"/>
      <c r="C53" s="7"/>
      <c r="D53" s="8">
        <v>1940.26</v>
      </c>
      <c r="E53" s="8"/>
      <c r="F53" s="8"/>
      <c r="G53" s="8"/>
      <c r="H53" s="8"/>
      <c r="I53" s="8"/>
      <c r="J53" s="8">
        <v>1940.26</v>
      </c>
      <c r="K53" s="8"/>
    </row>
    <row r="54" spans="1:11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1">
      <c r="A55" s="19" t="s">
        <v>10</v>
      </c>
      <c r="B55" s="9">
        <v>38838</v>
      </c>
      <c r="C55" s="9">
        <v>38868</v>
      </c>
      <c r="D55" s="8"/>
      <c r="E55" s="8">
        <v>923.13</v>
      </c>
      <c r="F55" s="8">
        <v>47</v>
      </c>
      <c r="G55" s="8"/>
      <c r="H55" s="8"/>
      <c r="I55" s="8">
        <f>E55+F55+G55+H55</f>
        <v>970.13</v>
      </c>
      <c r="J55" s="8">
        <v>970.13</v>
      </c>
      <c r="K55" s="8"/>
    </row>
    <row r="56" spans="1:11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</row>
    <row r="57" spans="1:11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</row>
    <row r="58" spans="1:11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1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1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1">
      <c r="A61" s="19" t="s">
        <v>10</v>
      </c>
      <c r="B61" s="9">
        <v>38869</v>
      </c>
      <c r="C61" s="9">
        <v>38898</v>
      </c>
      <c r="D61" s="8"/>
      <c r="E61" s="8">
        <v>923.13</v>
      </c>
      <c r="F61" s="8">
        <v>47</v>
      </c>
      <c r="G61" s="8"/>
      <c r="H61" s="8"/>
      <c r="I61" s="8">
        <f>E61+F61+G61+H61</f>
        <v>970.13</v>
      </c>
      <c r="J61" s="8">
        <v>970.13</v>
      </c>
      <c r="K61" s="8"/>
    </row>
    <row r="62" spans="1:11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1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</row>
    <row r="64" spans="1:11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1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1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1">
      <c r="A67" s="19" t="s">
        <v>10</v>
      </c>
      <c r="B67" s="9">
        <v>38899</v>
      </c>
      <c r="C67" s="9">
        <v>38929</v>
      </c>
      <c r="D67" s="8"/>
      <c r="E67" s="8">
        <v>923.13</v>
      </c>
      <c r="F67" s="8">
        <v>47</v>
      </c>
      <c r="G67" s="8"/>
      <c r="H67" s="8"/>
      <c r="I67" s="8">
        <f>E67+F67+G67+H67</f>
        <v>970.13</v>
      </c>
      <c r="J67" s="8">
        <v>970.13</v>
      </c>
      <c r="K67" s="8"/>
    </row>
    <row r="68" spans="1:11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1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</row>
    <row r="70" spans="1:11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1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1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1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1" ht="15.75" thickBot="1">
      <c r="A74" s="7" t="s">
        <v>11</v>
      </c>
      <c r="B74" s="7"/>
      <c r="C74" s="7"/>
      <c r="D74" s="8">
        <f>D53</f>
        <v>1940.26</v>
      </c>
      <c r="E74" s="8">
        <f>SUM(E55:E72)</f>
        <v>2769.39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2910.39</v>
      </c>
      <c r="J74" s="8">
        <f>SUM(J53:J72)</f>
        <v>4850.6499999999996</v>
      </c>
      <c r="K74" s="8"/>
    </row>
    <row r="75" spans="1:11" ht="16.5" thickTop="1" thickBot="1">
      <c r="A75" s="2" t="s">
        <v>12</v>
      </c>
      <c r="B75" s="3"/>
      <c r="C75" s="3"/>
      <c r="D75" s="4">
        <f t="shared" ref="D75:J75" si="15">D74</f>
        <v>1940.26</v>
      </c>
      <c r="E75" s="4">
        <f t="shared" si="15"/>
        <v>2769.39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2910.39</v>
      </c>
      <c r="J75" s="4">
        <f t="shared" si="15"/>
        <v>4850.6499999999996</v>
      </c>
      <c r="K75" s="18">
        <f>D75+I75-J75</f>
        <v>0</v>
      </c>
    </row>
    <row r="76" spans="1:11" ht="15.75" thickTop="1"/>
    <row r="77" spans="1:11" ht="15.75" thickBot="1"/>
    <row r="78" spans="1:11" ht="16.5" thickTop="1" thickBot="1">
      <c r="A78" s="2" t="s">
        <v>22</v>
      </c>
      <c r="B78" s="3"/>
      <c r="C78" s="3"/>
      <c r="D78" s="4">
        <f t="shared" ref="D78:J78" si="16">SUM(D75,D48,D21)</f>
        <v>163036</v>
      </c>
      <c r="E78" s="4">
        <f t="shared" si="16"/>
        <v>135943.81</v>
      </c>
      <c r="F78" s="4">
        <f t="shared" si="16"/>
        <v>10240.9</v>
      </c>
      <c r="G78" s="4">
        <f t="shared" si="16"/>
        <v>26020.73</v>
      </c>
      <c r="H78" s="4">
        <f t="shared" si="16"/>
        <v>1094.92</v>
      </c>
      <c r="I78" s="4">
        <f t="shared" si="16"/>
        <v>173300.36000000004</v>
      </c>
      <c r="J78" s="4">
        <f t="shared" si="16"/>
        <v>336336.36000000004</v>
      </c>
      <c r="K78" s="18">
        <f>D78+I78-J78</f>
        <v>0</v>
      </c>
    </row>
    <row r="79" spans="1:11" ht="15.75" thickTop="1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2"/>
  <dimension ref="A4:O79"/>
  <sheetViews>
    <sheetView topLeftCell="A4" workbookViewId="0">
      <pane ySplit="1110" topLeftCell="A57" activePane="bottomLeft"/>
      <selection activeCell="K1" sqref="K1:K1048576"/>
      <selection pane="bottomLeft" activeCell="N33" sqref="N33"/>
    </sheetView>
  </sheetViews>
  <sheetFormatPr baseColWidth="10" defaultRowHeight="15"/>
  <cols>
    <col min="1" max="1" width="28.140625" bestFit="1" customWidth="1"/>
    <col min="2" max="3" width="10.7109375" bestFit="1" customWidth="1"/>
    <col min="4" max="4" width="14.7109375" bestFit="1" customWidth="1"/>
    <col min="5" max="5" width="10.42578125" style="1" bestFit="1" customWidth="1"/>
    <col min="6" max="7" width="9.42578125" style="1" bestFit="1" customWidth="1"/>
    <col min="8" max="8" width="10.140625" style="1" bestFit="1" customWidth="1"/>
    <col min="9" max="11" width="10.42578125" style="1" bestFit="1" customWidth="1"/>
  </cols>
  <sheetData>
    <row r="4" spans="1:11">
      <c r="A4" s="6"/>
      <c r="B4" s="6"/>
      <c r="C4" s="6"/>
      <c r="D4" s="11"/>
      <c r="E4" s="12"/>
      <c r="F4" s="12"/>
      <c r="G4" s="12"/>
      <c r="H4" s="12"/>
      <c r="I4" s="12"/>
      <c r="J4" s="12"/>
      <c r="K4" s="12"/>
    </row>
    <row r="5" spans="1:11">
      <c r="A5" s="7"/>
      <c r="B5" s="7"/>
      <c r="C5" s="7"/>
      <c r="D5" s="13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</row>
    <row r="6" spans="1:11">
      <c r="A6" s="10"/>
      <c r="B6" s="10"/>
      <c r="C6" s="10"/>
      <c r="D6" s="15"/>
      <c r="E6" s="16"/>
      <c r="F6" s="16"/>
      <c r="G6" s="16"/>
      <c r="H6" s="16"/>
      <c r="I6" s="16"/>
      <c r="J6" s="16"/>
      <c r="K6" s="16"/>
    </row>
    <row r="7" spans="1:11">
      <c r="A7" s="7" t="s">
        <v>8</v>
      </c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>
      <c r="A8" s="7" t="s">
        <v>16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>
      <c r="A9" s="7" t="s">
        <v>18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>
      <c r="A11" s="17" t="s">
        <v>9</v>
      </c>
      <c r="B11" s="7"/>
      <c r="C11" s="7"/>
      <c r="D11" s="8"/>
      <c r="E11" s="8"/>
      <c r="F11" s="8"/>
      <c r="G11" s="8"/>
      <c r="H11" s="8"/>
      <c r="I11" s="8"/>
      <c r="J11" s="8"/>
      <c r="K11" s="8"/>
    </row>
    <row r="12" spans="1:11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</row>
    <row r="13" spans="1:11">
      <c r="A13" s="19" t="s">
        <v>10</v>
      </c>
      <c r="B13" s="9">
        <v>38991</v>
      </c>
      <c r="C13" s="9">
        <v>39082</v>
      </c>
      <c r="D13" s="8"/>
      <c r="E13" s="8">
        <v>131663.92000000001</v>
      </c>
      <c r="F13" s="8">
        <v>10000</v>
      </c>
      <c r="G13" s="22">
        <v>25806.13</v>
      </c>
      <c r="H13" s="8"/>
      <c r="I13" s="8">
        <f>E13+F13+G13+H13</f>
        <v>167470.05000000002</v>
      </c>
      <c r="J13" s="8">
        <v>167470.04999999999</v>
      </c>
      <c r="K13" s="8"/>
    </row>
    <row r="14" spans="1:11">
      <c r="A14" s="7" t="s">
        <v>23</v>
      </c>
      <c r="B14" s="7"/>
      <c r="C14" s="7"/>
      <c r="D14" s="8"/>
      <c r="E14" s="8"/>
      <c r="F14" s="8"/>
      <c r="G14" s="8"/>
      <c r="H14" s="8"/>
      <c r="I14" s="8">
        <f t="shared" ref="I14:I18" si="0">SUM(E14:H14)</f>
        <v>0</v>
      </c>
      <c r="J14" s="8"/>
      <c r="K14" s="8"/>
    </row>
    <row r="15" spans="1:11">
      <c r="A15" s="7" t="s">
        <v>24</v>
      </c>
      <c r="B15" s="7"/>
      <c r="C15" s="7"/>
      <c r="D15" s="8"/>
      <c r="E15" s="8"/>
      <c r="F15" s="8"/>
      <c r="G15" s="8"/>
      <c r="H15" s="8"/>
      <c r="I15" s="8">
        <f t="shared" si="0"/>
        <v>0</v>
      </c>
      <c r="J15" s="8"/>
      <c r="K15" s="8"/>
    </row>
    <row r="16" spans="1:11">
      <c r="A16" s="7" t="s">
        <v>26</v>
      </c>
      <c r="B16" s="7"/>
      <c r="C16" s="7"/>
      <c r="D16" s="8"/>
      <c r="E16" s="8"/>
      <c r="F16" s="8"/>
      <c r="G16" s="8"/>
      <c r="H16" s="8"/>
      <c r="I16" s="8">
        <f t="shared" si="0"/>
        <v>0</v>
      </c>
      <c r="J16" s="8"/>
      <c r="K16" s="8"/>
    </row>
    <row r="17" spans="1:13">
      <c r="A17" s="7" t="s">
        <v>27</v>
      </c>
      <c r="B17" s="7"/>
      <c r="C17" s="7"/>
      <c r="D17" s="8"/>
      <c r="E17" s="8"/>
      <c r="F17" s="8"/>
      <c r="G17" s="8"/>
      <c r="H17" s="8"/>
      <c r="I17" s="8">
        <f t="shared" si="0"/>
        <v>0</v>
      </c>
      <c r="J17" s="8"/>
      <c r="K17" s="8"/>
    </row>
    <row r="18" spans="1:13">
      <c r="A18" s="7" t="s">
        <v>25</v>
      </c>
      <c r="B18" s="7"/>
      <c r="C18" s="7"/>
      <c r="D18" s="8"/>
      <c r="E18" s="8"/>
      <c r="F18" s="8"/>
      <c r="G18" s="8"/>
      <c r="H18" s="8"/>
      <c r="I18" s="8">
        <f t="shared" si="0"/>
        <v>0</v>
      </c>
      <c r="J18" s="8"/>
      <c r="K18" s="8"/>
    </row>
    <row r="19" spans="1:13">
      <c r="A19" s="7"/>
      <c r="B19" s="7"/>
      <c r="C19" s="7"/>
      <c r="D19" s="8"/>
      <c r="E19" s="8"/>
      <c r="F19" s="8"/>
      <c r="G19" s="8"/>
      <c r="H19" s="8"/>
      <c r="I19" s="8"/>
      <c r="J19" s="8"/>
      <c r="K19" s="8"/>
    </row>
    <row r="20" spans="1:13" ht="15.75" thickBot="1">
      <c r="A20" s="7" t="s">
        <v>11</v>
      </c>
      <c r="B20" s="7"/>
      <c r="C20" s="7"/>
      <c r="D20" s="8">
        <f>D11</f>
        <v>0</v>
      </c>
      <c r="E20" s="8">
        <f>SUM(E13:E18)</f>
        <v>131663.92000000001</v>
      </c>
      <c r="F20" s="8">
        <f>SUM(F13:F18)</f>
        <v>10000</v>
      </c>
      <c r="G20" s="8">
        <f>SUM(G13:G18)</f>
        <v>25806.13</v>
      </c>
      <c r="H20" s="8">
        <f>SUM(H13:H18)</f>
        <v>0</v>
      </c>
      <c r="I20" s="8">
        <f>SUM(I13:I18)</f>
        <v>167470.05000000002</v>
      </c>
      <c r="J20" s="8">
        <f>SUM(J11:J18)</f>
        <v>167470.04999999999</v>
      </c>
      <c r="K20" s="8"/>
    </row>
    <row r="21" spans="1:13" ht="16.5" thickTop="1" thickBot="1">
      <c r="A21" s="2" t="s">
        <v>12</v>
      </c>
      <c r="B21" s="3"/>
      <c r="C21" s="3"/>
      <c r="D21" s="4">
        <f t="shared" ref="D21:J21" si="1">D20</f>
        <v>0</v>
      </c>
      <c r="E21" s="4">
        <f t="shared" si="1"/>
        <v>131663.92000000001</v>
      </c>
      <c r="F21" s="4">
        <f t="shared" si="1"/>
        <v>10000</v>
      </c>
      <c r="G21" s="4">
        <f t="shared" si="1"/>
        <v>25806.13</v>
      </c>
      <c r="H21" s="4">
        <f t="shared" si="1"/>
        <v>0</v>
      </c>
      <c r="I21" s="4">
        <f t="shared" si="1"/>
        <v>167470.05000000002</v>
      </c>
      <c r="J21" s="4">
        <f t="shared" si="1"/>
        <v>167470.04999999999</v>
      </c>
      <c r="K21" s="5">
        <f>+D21+I21-J21</f>
        <v>0</v>
      </c>
    </row>
    <row r="22" spans="1:13" ht="15.75" thickTop="1">
      <c r="A22" s="7" t="s">
        <v>13</v>
      </c>
      <c r="B22" s="7"/>
      <c r="C22" s="7"/>
      <c r="D22" s="8"/>
      <c r="E22" s="8"/>
      <c r="F22" s="8"/>
      <c r="G22" s="8"/>
      <c r="H22" s="8"/>
      <c r="I22" s="8"/>
      <c r="J22" s="8"/>
      <c r="K22" s="8"/>
    </row>
    <row r="23" spans="1:13">
      <c r="A23" s="7" t="s">
        <v>14</v>
      </c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3">
      <c r="A24" s="7" t="s">
        <v>17</v>
      </c>
      <c r="B24" s="7"/>
      <c r="C24" s="7"/>
      <c r="D24" s="8"/>
      <c r="E24" s="8"/>
      <c r="F24" s="8"/>
      <c r="G24" s="8"/>
      <c r="H24" s="8"/>
      <c r="I24" s="8"/>
      <c r="J24" s="8"/>
      <c r="K24" s="8"/>
    </row>
    <row r="25" spans="1:13">
      <c r="A25" s="7"/>
      <c r="B25" s="7"/>
      <c r="C25" s="7"/>
      <c r="D25" s="8"/>
      <c r="E25" s="8"/>
      <c r="F25" s="8"/>
      <c r="G25" s="8"/>
      <c r="H25" s="8"/>
      <c r="I25" s="8"/>
      <c r="J25" s="8"/>
      <c r="K25" s="8"/>
    </row>
    <row r="26" spans="1:13">
      <c r="A26" s="17" t="s">
        <v>15</v>
      </c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3">
      <c r="A27" s="17"/>
      <c r="B27" s="7"/>
      <c r="C27" s="7"/>
      <c r="D27" s="8"/>
      <c r="E27" s="8"/>
      <c r="F27" s="8"/>
      <c r="G27" s="8"/>
      <c r="H27" s="8"/>
      <c r="I27" s="8"/>
      <c r="J27" s="8"/>
      <c r="K27" s="8"/>
    </row>
    <row r="28" spans="1:13">
      <c r="A28" s="19" t="s">
        <v>10</v>
      </c>
      <c r="B28" s="9">
        <v>38930</v>
      </c>
      <c r="C28" s="9">
        <v>38960</v>
      </c>
      <c r="D28" s="8"/>
      <c r="E28" s="8">
        <v>539.97</v>
      </c>
      <c r="F28" s="8">
        <v>33.299999999999997</v>
      </c>
      <c r="G28" s="8"/>
      <c r="H28" s="8"/>
      <c r="I28" s="8">
        <f>E28+F28+G28+H28</f>
        <v>573.27</v>
      </c>
      <c r="J28" s="8">
        <v>573.27</v>
      </c>
      <c r="K28" s="8"/>
    </row>
    <row r="29" spans="1:13">
      <c r="A29" s="7" t="s">
        <v>23</v>
      </c>
      <c r="B29" s="7"/>
      <c r="C29" s="7"/>
      <c r="D29" s="8"/>
      <c r="E29" s="8"/>
      <c r="F29" s="8"/>
      <c r="G29" s="8"/>
      <c r="H29" s="8"/>
      <c r="I29" s="8">
        <f t="shared" ref="I29:I33" si="2">SUM(E29:H29)</f>
        <v>0</v>
      </c>
      <c r="J29" s="8"/>
      <c r="K29" s="8"/>
      <c r="M29" s="23">
        <v>72.94</v>
      </c>
    </row>
    <row r="30" spans="1:13">
      <c r="A30" s="7" t="s">
        <v>30</v>
      </c>
      <c r="B30" s="7"/>
      <c r="C30" s="7"/>
      <c r="D30" s="8"/>
      <c r="E30" s="8"/>
      <c r="F30" s="8"/>
      <c r="G30" s="8"/>
      <c r="H30" s="8">
        <v>18.82</v>
      </c>
      <c r="I30" s="8">
        <f t="shared" si="2"/>
        <v>18.82</v>
      </c>
      <c r="J30" s="8">
        <v>18.82</v>
      </c>
      <c r="K30" s="8"/>
    </row>
    <row r="31" spans="1:13">
      <c r="A31" s="7" t="s">
        <v>26</v>
      </c>
      <c r="B31" s="7"/>
      <c r="C31" s="7"/>
      <c r="D31" s="8"/>
      <c r="E31" s="8"/>
      <c r="F31" s="8"/>
      <c r="G31" s="8"/>
      <c r="H31" s="8"/>
      <c r="I31" s="8">
        <f t="shared" ref="I31:I32" si="3">SUM(E31:H31)</f>
        <v>0</v>
      </c>
      <c r="J31" s="8"/>
      <c r="K31" s="8"/>
    </row>
    <row r="32" spans="1:13">
      <c r="A32" s="7" t="s">
        <v>27</v>
      </c>
      <c r="B32" s="7"/>
      <c r="C32" s="7"/>
      <c r="D32" s="8"/>
      <c r="E32" s="8"/>
      <c r="F32" s="8"/>
      <c r="G32" s="8"/>
      <c r="H32" s="8"/>
      <c r="I32" s="8">
        <f t="shared" si="3"/>
        <v>0</v>
      </c>
      <c r="J32" s="8"/>
      <c r="K32" s="8"/>
    </row>
    <row r="33" spans="1:11">
      <c r="A33" s="7" t="s">
        <v>25</v>
      </c>
      <c r="B33" s="7"/>
      <c r="C33" s="7"/>
      <c r="D33" s="8"/>
      <c r="E33" s="8"/>
      <c r="F33" s="8"/>
      <c r="G33" s="8"/>
      <c r="H33" s="8"/>
      <c r="I33" s="8">
        <f t="shared" si="2"/>
        <v>0</v>
      </c>
      <c r="J33" s="8"/>
      <c r="K33" s="8"/>
    </row>
    <row r="34" spans="1:11">
      <c r="A34" s="19" t="s">
        <v>10</v>
      </c>
      <c r="B34" s="9">
        <v>38961</v>
      </c>
      <c r="C34" s="9">
        <v>38990</v>
      </c>
      <c r="D34" s="8"/>
      <c r="E34" s="8">
        <v>539.97</v>
      </c>
      <c r="F34" s="8">
        <v>33.299999999999997</v>
      </c>
      <c r="G34" s="8"/>
      <c r="H34" s="8"/>
      <c r="I34" s="8">
        <f>E34+F34+G34+H34</f>
        <v>573.27</v>
      </c>
      <c r="J34" s="8">
        <v>573.27</v>
      </c>
      <c r="K34" s="8"/>
    </row>
    <row r="35" spans="1:11">
      <c r="A35" s="7" t="s">
        <v>23</v>
      </c>
      <c r="B35" s="7"/>
      <c r="C35" s="7"/>
      <c r="D35" s="8"/>
      <c r="E35" s="8"/>
      <c r="F35" s="8"/>
      <c r="G35" s="8"/>
      <c r="H35" s="8"/>
      <c r="I35" s="8">
        <f t="shared" ref="I35:I39" si="4">SUM(E35:H35)</f>
        <v>0</v>
      </c>
      <c r="J35" s="8"/>
      <c r="K35" s="8"/>
    </row>
    <row r="36" spans="1:11">
      <c r="A36" s="7" t="s">
        <v>24</v>
      </c>
      <c r="B36" s="7"/>
      <c r="C36" s="7"/>
      <c r="D36" s="8"/>
      <c r="E36" s="8"/>
      <c r="F36" s="8"/>
      <c r="G36" s="8"/>
      <c r="H36" s="8"/>
      <c r="I36" s="8">
        <f t="shared" si="4"/>
        <v>0</v>
      </c>
      <c r="J36" s="8"/>
      <c r="K36" s="8"/>
    </row>
    <row r="37" spans="1:11">
      <c r="A37" s="7" t="s">
        <v>26</v>
      </c>
      <c r="B37" s="7"/>
      <c r="C37" s="7"/>
      <c r="D37" s="8"/>
      <c r="E37" s="8"/>
      <c r="F37" s="8"/>
      <c r="G37" s="8"/>
      <c r="H37" s="8"/>
      <c r="I37" s="8">
        <f t="shared" ref="I37:I38" si="5">SUM(E37:H37)</f>
        <v>0</v>
      </c>
      <c r="J37" s="8"/>
      <c r="K37" s="8"/>
    </row>
    <row r="38" spans="1:11">
      <c r="A38" s="7" t="s">
        <v>27</v>
      </c>
      <c r="B38" s="7"/>
      <c r="C38" s="7"/>
      <c r="D38" s="8"/>
      <c r="E38" s="8"/>
      <c r="F38" s="8"/>
      <c r="G38" s="8"/>
      <c r="H38" s="8"/>
      <c r="I38" s="8">
        <f t="shared" si="5"/>
        <v>0</v>
      </c>
      <c r="J38" s="8"/>
      <c r="K38" s="8"/>
    </row>
    <row r="39" spans="1:11">
      <c r="A39" s="7" t="s">
        <v>25</v>
      </c>
      <c r="B39" s="7"/>
      <c r="C39" s="7"/>
      <c r="D39" s="8"/>
      <c r="E39" s="8"/>
      <c r="F39" s="8"/>
      <c r="G39" s="8"/>
      <c r="H39" s="8"/>
      <c r="I39" s="8">
        <f t="shared" si="4"/>
        <v>0</v>
      </c>
      <c r="J39" s="8"/>
      <c r="K39" s="8"/>
    </row>
    <row r="40" spans="1:11">
      <c r="A40" s="19" t="s">
        <v>10</v>
      </c>
      <c r="B40" s="9">
        <v>38991</v>
      </c>
      <c r="C40" s="9">
        <v>39021</v>
      </c>
      <c r="D40" s="8"/>
      <c r="E40" s="8">
        <v>539.97</v>
      </c>
      <c r="F40" s="8">
        <v>33.299999999999997</v>
      </c>
      <c r="G40" s="8"/>
      <c r="H40" s="8"/>
      <c r="I40" s="8">
        <f>E40+F40+G40+H40</f>
        <v>573.27</v>
      </c>
      <c r="J40" s="8">
        <v>573.27</v>
      </c>
      <c r="K40" s="8"/>
    </row>
    <row r="41" spans="1:11">
      <c r="A41" s="7" t="s">
        <v>23</v>
      </c>
      <c r="B41" s="7"/>
      <c r="C41" s="7"/>
      <c r="D41" s="8"/>
      <c r="E41" s="8"/>
      <c r="F41" s="8"/>
      <c r="G41" s="8"/>
      <c r="H41" s="8"/>
      <c r="I41" s="8">
        <f t="shared" ref="I41:I45" si="6">SUM(E41:H41)</f>
        <v>0</v>
      </c>
      <c r="J41" s="8"/>
      <c r="K41" s="8"/>
    </row>
    <row r="42" spans="1:11">
      <c r="A42" s="7" t="s">
        <v>24</v>
      </c>
      <c r="B42" s="7"/>
      <c r="C42" s="7"/>
      <c r="D42" s="8"/>
      <c r="E42" s="8"/>
      <c r="F42" s="8"/>
      <c r="G42" s="8"/>
      <c r="H42" s="8"/>
      <c r="I42" s="8">
        <f t="shared" si="6"/>
        <v>0</v>
      </c>
      <c r="J42" s="8"/>
      <c r="K42" s="8"/>
    </row>
    <row r="43" spans="1:11">
      <c r="A43" s="7" t="s">
        <v>26</v>
      </c>
      <c r="B43" s="7"/>
      <c r="C43" s="7"/>
      <c r="D43" s="8"/>
      <c r="E43" s="8"/>
      <c r="F43" s="8"/>
      <c r="G43" s="8"/>
      <c r="H43" s="8"/>
      <c r="I43" s="8">
        <f t="shared" ref="I43:I44" si="7">SUM(E43:H43)</f>
        <v>0</v>
      </c>
      <c r="J43" s="8"/>
      <c r="K43" s="8"/>
    </row>
    <row r="44" spans="1:11">
      <c r="A44" s="7" t="s">
        <v>27</v>
      </c>
      <c r="B44" s="7"/>
      <c r="C44" s="7"/>
      <c r="D44" s="8"/>
      <c r="E44" s="8"/>
      <c r="F44" s="8"/>
      <c r="G44" s="8"/>
      <c r="H44" s="8"/>
      <c r="I44" s="8">
        <f t="shared" si="7"/>
        <v>0</v>
      </c>
      <c r="J44" s="8"/>
      <c r="K44" s="8"/>
    </row>
    <row r="45" spans="1:11">
      <c r="A45" s="7" t="s">
        <v>25</v>
      </c>
      <c r="B45" s="7"/>
      <c r="C45" s="7"/>
      <c r="D45" s="8"/>
      <c r="E45" s="8"/>
      <c r="F45" s="8"/>
      <c r="G45" s="8"/>
      <c r="H45" s="8"/>
      <c r="I45" s="8">
        <f t="shared" si="6"/>
        <v>0</v>
      </c>
      <c r="J45" s="8"/>
      <c r="K45" s="8"/>
    </row>
    <row r="46" spans="1:11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</row>
    <row r="47" spans="1:11" ht="15.75" thickBot="1">
      <c r="A47" s="7" t="s">
        <v>11</v>
      </c>
      <c r="B47" s="7"/>
      <c r="C47" s="7"/>
      <c r="D47" s="8">
        <f>D26</f>
        <v>0</v>
      </c>
      <c r="E47" s="8">
        <f>SUM(E28:E45)</f>
        <v>1619.91</v>
      </c>
      <c r="F47" s="8">
        <f>SUM(F28:F45)</f>
        <v>99.899999999999991</v>
      </c>
      <c r="G47" s="8">
        <f>SUM(G28:G45)</f>
        <v>0</v>
      </c>
      <c r="H47" s="8">
        <f>SUM(H28:H45)</f>
        <v>18.82</v>
      </c>
      <c r="I47" s="8">
        <f>SUM(I28:I45)</f>
        <v>1738.63</v>
      </c>
      <c r="J47" s="8">
        <f>SUM(J26:J45)</f>
        <v>1738.63</v>
      </c>
      <c r="K47" s="8"/>
    </row>
    <row r="48" spans="1:11" ht="16.5" thickTop="1" thickBot="1">
      <c r="A48" s="2" t="s">
        <v>12</v>
      </c>
      <c r="B48" s="3"/>
      <c r="C48" s="3"/>
      <c r="D48" s="4">
        <f t="shared" ref="D48:J48" si="8">D47</f>
        <v>0</v>
      </c>
      <c r="E48" s="4">
        <f t="shared" si="8"/>
        <v>1619.91</v>
      </c>
      <c r="F48" s="4">
        <f t="shared" si="8"/>
        <v>99.899999999999991</v>
      </c>
      <c r="G48" s="4">
        <f t="shared" si="8"/>
        <v>0</v>
      </c>
      <c r="H48" s="4">
        <f t="shared" si="8"/>
        <v>18.82</v>
      </c>
      <c r="I48" s="4">
        <f t="shared" si="8"/>
        <v>1738.63</v>
      </c>
      <c r="J48" s="4">
        <f t="shared" si="8"/>
        <v>1738.63</v>
      </c>
      <c r="K48" s="5">
        <f>D48+I48-J48</f>
        <v>0</v>
      </c>
    </row>
    <row r="49" spans="1:15" ht="15.75" thickTop="1">
      <c r="A49" s="7" t="s">
        <v>19</v>
      </c>
      <c r="B49" s="7"/>
      <c r="C49" s="7"/>
      <c r="D49" s="8"/>
      <c r="E49" s="8"/>
      <c r="F49" s="8"/>
      <c r="G49" s="8"/>
      <c r="H49" s="8"/>
      <c r="I49" s="8"/>
      <c r="J49" s="8"/>
      <c r="K49" s="8"/>
    </row>
    <row r="50" spans="1:15">
      <c r="A50" s="7" t="s">
        <v>20</v>
      </c>
      <c r="B50" s="7"/>
      <c r="C50" s="7"/>
      <c r="D50" s="8"/>
      <c r="E50" s="8"/>
      <c r="F50" s="8"/>
      <c r="G50" s="8"/>
      <c r="H50" s="8"/>
      <c r="I50" s="8"/>
      <c r="J50" s="8"/>
      <c r="K50" s="8"/>
    </row>
    <row r="51" spans="1:15">
      <c r="A51" s="7" t="s">
        <v>17</v>
      </c>
      <c r="B51" s="7"/>
      <c r="C51" s="7"/>
      <c r="D51" s="8"/>
      <c r="E51" s="8"/>
      <c r="F51" s="8"/>
      <c r="G51" s="8"/>
      <c r="H51" s="8"/>
      <c r="I51" s="8"/>
      <c r="J51" s="8"/>
      <c r="K51" s="8"/>
    </row>
    <row r="52" spans="1:15">
      <c r="A52" s="7"/>
      <c r="B52" s="7"/>
      <c r="C52" s="7"/>
      <c r="D52" s="8"/>
      <c r="E52" s="8"/>
      <c r="F52" s="8"/>
      <c r="G52" s="8"/>
      <c r="H52" s="8"/>
      <c r="I52" s="8"/>
      <c r="J52" s="8"/>
      <c r="K52" s="8"/>
    </row>
    <row r="53" spans="1:15">
      <c r="A53" s="17" t="s">
        <v>21</v>
      </c>
      <c r="B53" s="7"/>
      <c r="C53" s="7"/>
      <c r="D53" s="8"/>
      <c r="E53" s="8"/>
      <c r="F53" s="8"/>
      <c r="G53" s="8"/>
      <c r="H53" s="8"/>
      <c r="I53" s="8"/>
      <c r="J53" s="8"/>
      <c r="K53" s="8"/>
    </row>
    <row r="54" spans="1:15">
      <c r="A54" s="17"/>
      <c r="B54" s="7"/>
      <c r="C54" s="7"/>
      <c r="D54" s="8"/>
      <c r="E54" s="8"/>
      <c r="F54" s="8"/>
      <c r="G54" s="8"/>
      <c r="H54" s="8"/>
      <c r="I54" s="8"/>
      <c r="J54" s="8"/>
      <c r="K54" s="8"/>
    </row>
    <row r="55" spans="1:15">
      <c r="A55" s="19" t="s">
        <v>10</v>
      </c>
      <c r="B55" s="9">
        <v>38930</v>
      </c>
      <c r="C55" s="9">
        <v>38960</v>
      </c>
      <c r="D55" s="8"/>
      <c r="E55" s="20">
        <v>923.13</v>
      </c>
      <c r="F55" s="8">
        <v>47</v>
      </c>
      <c r="G55" s="8"/>
      <c r="H55" s="8"/>
      <c r="I55" s="8">
        <f>E55+F55+G55+H55</f>
        <v>970.13</v>
      </c>
      <c r="J55" s="8">
        <v>970.13</v>
      </c>
      <c r="K55" s="8"/>
    </row>
    <row r="56" spans="1:15">
      <c r="A56" s="7" t="s">
        <v>23</v>
      </c>
      <c r="B56" s="7"/>
      <c r="C56" s="7"/>
      <c r="D56" s="8"/>
      <c r="E56" s="8"/>
      <c r="F56" s="8"/>
      <c r="G56" s="8"/>
      <c r="H56" s="8"/>
      <c r="I56" s="8">
        <f t="shared" ref="I56:I60" si="9">SUM(E56:H56)</f>
        <v>0</v>
      </c>
      <c r="J56" s="8"/>
      <c r="K56" s="8"/>
      <c r="M56" s="23">
        <v>51.28</v>
      </c>
    </row>
    <row r="57" spans="1:15">
      <c r="A57" s="7" t="s">
        <v>24</v>
      </c>
      <c r="B57" s="7"/>
      <c r="C57" s="7"/>
      <c r="D57" s="8"/>
      <c r="E57" s="8"/>
      <c r="F57" s="8"/>
      <c r="G57" s="8"/>
      <c r="H57" s="8"/>
      <c r="I57" s="8">
        <f t="shared" si="9"/>
        <v>0</v>
      </c>
      <c r="J57" s="8"/>
      <c r="K57" s="8"/>
      <c r="M57" s="23">
        <v>25.64</v>
      </c>
      <c r="O57" t="s">
        <v>33</v>
      </c>
    </row>
    <row r="58" spans="1:15">
      <c r="A58" s="7" t="s">
        <v>26</v>
      </c>
      <c r="B58" s="7"/>
      <c r="C58" s="7"/>
      <c r="D58" s="8"/>
      <c r="E58" s="8"/>
      <c r="F58" s="8"/>
      <c r="G58" s="8"/>
      <c r="H58" s="8"/>
      <c r="I58" s="8">
        <f t="shared" ref="I58:I59" si="10">SUM(E58:H58)</f>
        <v>0</v>
      </c>
      <c r="J58" s="8"/>
      <c r="K58" s="8"/>
    </row>
    <row r="59" spans="1:15">
      <c r="A59" s="7" t="s">
        <v>27</v>
      </c>
      <c r="B59" s="7"/>
      <c r="C59" s="7"/>
      <c r="D59" s="8"/>
      <c r="E59" s="8"/>
      <c r="F59" s="8"/>
      <c r="G59" s="8"/>
      <c r="H59" s="8"/>
      <c r="I59" s="8">
        <f t="shared" si="10"/>
        <v>0</v>
      </c>
      <c r="J59" s="8"/>
      <c r="K59" s="8"/>
    </row>
    <row r="60" spans="1:15">
      <c r="A60" s="7" t="s">
        <v>25</v>
      </c>
      <c r="B60" s="7"/>
      <c r="C60" s="7"/>
      <c r="D60" s="8"/>
      <c r="E60" s="8"/>
      <c r="F60" s="8"/>
      <c r="G60" s="8"/>
      <c r="H60" s="8"/>
      <c r="I60" s="8">
        <f t="shared" si="9"/>
        <v>0</v>
      </c>
      <c r="J60" s="8"/>
      <c r="K60" s="8"/>
    </row>
    <row r="61" spans="1:15">
      <c r="A61" s="19" t="s">
        <v>10</v>
      </c>
      <c r="B61" s="9">
        <v>38961</v>
      </c>
      <c r="C61" s="9">
        <v>38990</v>
      </c>
      <c r="D61" s="8"/>
      <c r="E61" s="20">
        <v>923.13</v>
      </c>
      <c r="F61" s="8">
        <v>47</v>
      </c>
      <c r="G61" s="8"/>
      <c r="H61" s="8"/>
      <c r="I61" s="8">
        <f>E61+F61+G61+H61</f>
        <v>970.13</v>
      </c>
      <c r="J61" s="8">
        <v>970.13</v>
      </c>
      <c r="K61" s="8"/>
    </row>
    <row r="62" spans="1:15">
      <c r="A62" s="7" t="s">
        <v>23</v>
      </c>
      <c r="B62" s="7"/>
      <c r="C62" s="7"/>
      <c r="D62" s="8"/>
      <c r="E62" s="8"/>
      <c r="F62" s="8"/>
      <c r="G62" s="8"/>
      <c r="H62" s="8"/>
      <c r="I62" s="8">
        <f t="shared" ref="I62:I66" si="11">SUM(E62:H62)</f>
        <v>0</v>
      </c>
      <c r="J62" s="8"/>
      <c r="K62" s="8"/>
    </row>
    <row r="63" spans="1:15">
      <c r="A63" s="7" t="s">
        <v>24</v>
      </c>
      <c r="B63" s="7"/>
      <c r="C63" s="7"/>
      <c r="D63" s="8"/>
      <c r="E63" s="8"/>
      <c r="F63" s="8"/>
      <c r="G63" s="8"/>
      <c r="H63" s="8"/>
      <c r="I63" s="8">
        <f t="shared" si="11"/>
        <v>0</v>
      </c>
      <c r="J63" s="8"/>
      <c r="K63" s="8"/>
      <c r="M63" s="23">
        <v>25.64</v>
      </c>
      <c r="O63" t="s">
        <v>32</v>
      </c>
    </row>
    <row r="64" spans="1:15">
      <c r="A64" s="7" t="s">
        <v>26</v>
      </c>
      <c r="B64" s="7"/>
      <c r="C64" s="7"/>
      <c r="D64" s="8"/>
      <c r="E64" s="8"/>
      <c r="F64" s="8"/>
      <c r="G64" s="8"/>
      <c r="H64" s="8"/>
      <c r="I64" s="8">
        <f t="shared" ref="I64:I65" si="12">SUM(E64:H64)</f>
        <v>0</v>
      </c>
      <c r="J64" s="8"/>
      <c r="K64" s="8"/>
    </row>
    <row r="65" spans="1:15">
      <c r="A65" s="7" t="s">
        <v>27</v>
      </c>
      <c r="B65" s="7"/>
      <c r="C65" s="7"/>
      <c r="D65" s="8"/>
      <c r="E65" s="8"/>
      <c r="F65" s="8"/>
      <c r="G65" s="8"/>
      <c r="H65" s="8"/>
      <c r="I65" s="8">
        <f t="shared" si="12"/>
        <v>0</v>
      </c>
      <c r="J65" s="8"/>
      <c r="K65" s="8"/>
    </row>
    <row r="66" spans="1:15">
      <c r="A66" s="7" t="s">
        <v>25</v>
      </c>
      <c r="B66" s="7"/>
      <c r="C66" s="7"/>
      <c r="D66" s="8"/>
      <c r="E66" s="8"/>
      <c r="F66" s="8"/>
      <c r="G66" s="8"/>
      <c r="H66" s="8"/>
      <c r="I66" s="8">
        <f t="shared" si="11"/>
        <v>0</v>
      </c>
      <c r="J66" s="8"/>
      <c r="K66" s="8"/>
    </row>
    <row r="67" spans="1:15">
      <c r="A67" s="19" t="s">
        <v>10</v>
      </c>
      <c r="B67" s="9">
        <v>38991</v>
      </c>
      <c r="C67" s="9">
        <v>39021</v>
      </c>
      <c r="D67" s="8"/>
      <c r="E67" s="20">
        <v>923.13</v>
      </c>
      <c r="F67" s="8">
        <v>47</v>
      </c>
      <c r="G67" s="8"/>
      <c r="H67" s="8"/>
      <c r="I67" s="8">
        <f>E67+F67+G67+H67</f>
        <v>970.13</v>
      </c>
      <c r="J67" s="8">
        <v>970.13</v>
      </c>
      <c r="K67" s="8"/>
    </row>
    <row r="68" spans="1:15">
      <c r="A68" s="7" t="s">
        <v>23</v>
      </c>
      <c r="B68" s="7"/>
      <c r="C68" s="7"/>
      <c r="D68" s="8"/>
      <c r="E68" s="8"/>
      <c r="F68" s="8"/>
      <c r="G68" s="8"/>
      <c r="H68" s="8"/>
      <c r="I68" s="8">
        <f t="shared" ref="I68:I72" si="13">SUM(E68:H68)</f>
        <v>0</v>
      </c>
      <c r="J68" s="8"/>
      <c r="K68" s="8"/>
    </row>
    <row r="69" spans="1:15">
      <c r="A69" s="7" t="s">
        <v>24</v>
      </c>
      <c r="B69" s="7"/>
      <c r="C69" s="7"/>
      <c r="D69" s="8"/>
      <c r="E69" s="8"/>
      <c r="F69" s="8"/>
      <c r="G69" s="8"/>
      <c r="H69" s="8"/>
      <c r="I69" s="8">
        <f t="shared" si="13"/>
        <v>0</v>
      </c>
      <c r="J69" s="8"/>
      <c r="K69" s="8"/>
      <c r="M69" s="23">
        <v>25.64</v>
      </c>
      <c r="O69" t="s">
        <v>33</v>
      </c>
    </row>
    <row r="70" spans="1:15">
      <c r="A70" s="7" t="s">
        <v>26</v>
      </c>
      <c r="B70" s="7"/>
      <c r="C70" s="7"/>
      <c r="D70" s="8"/>
      <c r="E70" s="8"/>
      <c r="F70" s="8"/>
      <c r="G70" s="8"/>
      <c r="H70" s="8"/>
      <c r="I70" s="8">
        <f t="shared" ref="I70:I71" si="14">SUM(E70:H70)</f>
        <v>0</v>
      </c>
      <c r="J70" s="8"/>
      <c r="K70" s="8"/>
    </row>
    <row r="71" spans="1:15">
      <c r="A71" s="7" t="s">
        <v>27</v>
      </c>
      <c r="B71" s="7"/>
      <c r="C71" s="7"/>
      <c r="D71" s="8"/>
      <c r="E71" s="8"/>
      <c r="F71" s="8"/>
      <c r="G71" s="8"/>
      <c r="H71" s="8"/>
      <c r="I71" s="8">
        <f t="shared" si="14"/>
        <v>0</v>
      </c>
      <c r="J71" s="8"/>
      <c r="K71" s="8"/>
    </row>
    <row r="72" spans="1:15">
      <c r="A72" s="7" t="s">
        <v>25</v>
      </c>
      <c r="B72" s="7"/>
      <c r="C72" s="7"/>
      <c r="D72" s="8"/>
      <c r="E72" s="8"/>
      <c r="F72" s="8"/>
      <c r="G72" s="8"/>
      <c r="H72" s="8"/>
      <c r="I72" s="8">
        <f t="shared" si="13"/>
        <v>0</v>
      </c>
      <c r="J72" s="8"/>
      <c r="K72" s="8"/>
    </row>
    <row r="73" spans="1:15">
      <c r="A73" s="7"/>
      <c r="B73" s="7"/>
      <c r="C73" s="7"/>
      <c r="D73" s="8"/>
      <c r="E73" s="8"/>
      <c r="F73" s="8"/>
      <c r="G73" s="8"/>
      <c r="H73" s="8"/>
      <c r="I73" s="8"/>
      <c r="J73" s="8"/>
      <c r="K73" s="8"/>
    </row>
    <row r="74" spans="1:15" ht="15.75" thickBot="1">
      <c r="A74" s="7" t="s">
        <v>11</v>
      </c>
      <c r="B74" s="7"/>
      <c r="C74" s="7"/>
      <c r="D74" s="8">
        <f>D53</f>
        <v>0</v>
      </c>
      <c r="E74" s="8">
        <f>SUM(E55:E72)</f>
        <v>2769.39</v>
      </c>
      <c r="F74" s="8">
        <f>SUM(F55:F72)</f>
        <v>141</v>
      </c>
      <c r="G74" s="8">
        <f>SUM(G55:G72)</f>
        <v>0</v>
      </c>
      <c r="H74" s="8">
        <f>SUM(H55:H72)</f>
        <v>0</v>
      </c>
      <c r="I74" s="8">
        <f>SUM(I55:I72)</f>
        <v>2910.39</v>
      </c>
      <c r="J74" s="8">
        <f>SUM(J53:J72)</f>
        <v>2910.39</v>
      </c>
      <c r="K74" s="8"/>
    </row>
    <row r="75" spans="1:15" ht="16.5" thickTop="1" thickBot="1">
      <c r="A75" s="2" t="s">
        <v>12</v>
      </c>
      <c r="B75" s="3"/>
      <c r="C75" s="3"/>
      <c r="D75" s="4">
        <f t="shared" ref="D75:J75" si="15">D74</f>
        <v>0</v>
      </c>
      <c r="E75" s="4">
        <f t="shared" si="15"/>
        <v>2769.39</v>
      </c>
      <c r="F75" s="4">
        <f t="shared" si="15"/>
        <v>141</v>
      </c>
      <c r="G75" s="4">
        <f t="shared" si="15"/>
        <v>0</v>
      </c>
      <c r="H75" s="4">
        <f t="shared" si="15"/>
        <v>0</v>
      </c>
      <c r="I75" s="4">
        <f t="shared" si="15"/>
        <v>2910.39</v>
      </c>
      <c r="J75" s="4">
        <f t="shared" si="15"/>
        <v>2910.39</v>
      </c>
      <c r="K75" s="18">
        <f>D75+I75-J75</f>
        <v>0</v>
      </c>
    </row>
    <row r="76" spans="1:15" ht="15.75" thickTop="1"/>
    <row r="77" spans="1:15" ht="15.75" thickBot="1"/>
    <row r="78" spans="1:15" ht="16.5" thickTop="1" thickBot="1">
      <c r="A78" s="2" t="s">
        <v>22</v>
      </c>
      <c r="B78" s="3"/>
      <c r="C78" s="3"/>
      <c r="D78" s="4">
        <f t="shared" ref="D78:J78" si="16">SUM(D75,D48,D21)</f>
        <v>0</v>
      </c>
      <c r="E78" s="4">
        <f t="shared" si="16"/>
        <v>136053.22</v>
      </c>
      <c r="F78" s="4">
        <f t="shared" si="16"/>
        <v>10240.9</v>
      </c>
      <c r="G78" s="4">
        <f t="shared" si="16"/>
        <v>25806.13</v>
      </c>
      <c r="H78" s="4">
        <f t="shared" si="16"/>
        <v>18.82</v>
      </c>
      <c r="I78" s="4">
        <f t="shared" si="16"/>
        <v>172119.07</v>
      </c>
      <c r="J78" s="4">
        <f t="shared" si="16"/>
        <v>172119.06999999998</v>
      </c>
      <c r="K78" s="18">
        <f>D78+I78-J78</f>
        <v>0</v>
      </c>
    </row>
    <row r="79" spans="1:15" ht="15.7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01-08-2004 au 31-10-2004</vt:lpstr>
      <vt:lpstr>01-11-2004 au 31-01-2005</vt:lpstr>
      <vt:lpstr>01-02-2005 au 30-04-2005</vt:lpstr>
      <vt:lpstr>01-05-2005 au 31-07-2005</vt:lpstr>
      <vt:lpstr>01-08-2005 au 31-10-2005</vt:lpstr>
      <vt:lpstr>01-11-2005 au 31-01-2006</vt:lpstr>
      <vt:lpstr>01-02-2006 au 30-04-2006</vt:lpstr>
      <vt:lpstr>01-05-2006 au 31-07-2006</vt:lpstr>
      <vt:lpstr>01-08-2006 au 31-10-2006</vt:lpstr>
      <vt:lpstr>01-11-2006 au 31-01-2007</vt:lpstr>
      <vt:lpstr>01-02-2007 au 30-04-2007</vt:lpstr>
      <vt:lpstr>01-05-2007 au 31-07-2007</vt:lpstr>
      <vt:lpstr>01-08-2007 au 31-10-2007</vt:lpstr>
      <vt:lpstr>01-11-2007 au 31-01-2008</vt:lpstr>
      <vt:lpstr>01-02-2008 au 30-04-2008</vt:lpstr>
      <vt:lpstr>01-05-2008 au 31-07-2008</vt:lpstr>
      <vt:lpstr>01-08-2008 au 30-10-2008</vt:lpstr>
      <vt:lpstr>01-11-2008 au 31-01-2009</vt:lpstr>
      <vt:lpstr>01-02-2009 au 30-04-2009</vt:lpstr>
      <vt:lpstr>01-05-2009 au 31-07-2009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2009-03-10T12:08:00Z</dcterms:created>
  <dcterms:modified xsi:type="dcterms:W3CDTF">2009-10-06T15:07:51Z</dcterms:modified>
</cp:coreProperties>
</file>